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DUNGVO" sheetId="1" r:id="rId1"/>
  </sheets>
  <definedNames>
    <definedName name="_Regression_Int" localSheetId="0" hidden="1">1</definedName>
    <definedName name="_xlnm.Print_Area" localSheetId="0">'DUNGVO'!$B$2:$M$83</definedName>
    <definedName name="Druckbereich_MI" localSheetId="0">'DUNGVO'!$B$2:$M$83</definedName>
  </definedNames>
  <calcPr fullCalcOnLoad="1"/>
</workbook>
</file>

<file path=xl/sharedStrings.xml><?xml version="1.0" encoding="utf-8"?>
<sst xmlns="http://schemas.openxmlformats.org/spreadsheetml/2006/main" count="129" uniqueCount="94">
  <si>
    <t>Düngeverordnung und Viehhaltung</t>
  </si>
  <si>
    <t>Viehhaltung</t>
  </si>
  <si>
    <t>Produktionsverfahren</t>
  </si>
  <si>
    <t>Nährstoffausscheidung</t>
  </si>
  <si>
    <t>Plätze</t>
  </si>
  <si>
    <t>davon</t>
  </si>
  <si>
    <t>Nährstoffanfall (netto)</t>
  </si>
  <si>
    <t>in kg je Platz und Jahr</t>
  </si>
  <si>
    <t>im</t>
  </si>
  <si>
    <t>mit Mist</t>
  </si>
  <si>
    <t>N</t>
  </si>
  <si>
    <t>P2O5</t>
  </si>
  <si>
    <t>K2O</t>
  </si>
  <si>
    <t>Betrieb</t>
  </si>
  <si>
    <t>/Jauche</t>
  </si>
  <si>
    <t>Rinder:</t>
  </si>
  <si>
    <t>Kalb</t>
  </si>
  <si>
    <t>Färsenaufzucht</t>
  </si>
  <si>
    <t>Grünlandbetrieb - konventionell</t>
  </si>
  <si>
    <t xml:space="preserve"> 0 - 27 Monate</t>
  </si>
  <si>
    <t xml:space="preserve"> - extensiv (mit Naturschutzflächen)</t>
  </si>
  <si>
    <t>Ackerfutterbaubetrieb - mit Weide</t>
  </si>
  <si>
    <t xml:space="preserve"> - Stallhaltung</t>
  </si>
  <si>
    <t>Milchkuh</t>
  </si>
  <si>
    <t>Grünlandbetrieb - 6.000 kg ECM</t>
  </si>
  <si>
    <t>Leistung bei</t>
  </si>
  <si>
    <t xml:space="preserve"> - 8.000 kg ECM</t>
  </si>
  <si>
    <t xml:space="preserve"> 4% Fett und</t>
  </si>
  <si>
    <t xml:space="preserve"> - 10.000 kg ECM</t>
  </si>
  <si>
    <t xml:space="preserve"> 3,4% Protein</t>
  </si>
  <si>
    <t>Ackerfutterbaubetrieb - 6.000 kg ECM</t>
  </si>
  <si>
    <t>Ackerfutter ohne Weide-6.000 kg ECM</t>
  </si>
  <si>
    <t>Bullenmast</t>
  </si>
  <si>
    <t>ab 45 bis 625 kg</t>
  </si>
  <si>
    <t>ab 45 bis 700 kg</t>
  </si>
  <si>
    <t>ab 80 bis 700 kg</t>
  </si>
  <si>
    <t>ab 200 bis 700 kg</t>
  </si>
  <si>
    <t>Mutterkuh</t>
  </si>
  <si>
    <t>500 kg LG, 180 kg Absetzer</t>
  </si>
  <si>
    <t>700 kg LG, 220 kg Absetzer</t>
  </si>
  <si>
    <t>Schweine:</t>
  </si>
  <si>
    <t>Zuchtsau</t>
  </si>
  <si>
    <t>20-22 Ferkel/Jahr bis 8 kg</t>
  </si>
  <si>
    <t xml:space="preserve"> - Standardfutter</t>
  </si>
  <si>
    <t xml:space="preserve"> - N-/P-reduziert</t>
  </si>
  <si>
    <t>20 Ferkel/Jahr bis 28 kg</t>
  </si>
  <si>
    <t>22 Ferkel/Jahr bis 28 kg - Standardfutter</t>
  </si>
  <si>
    <t>Ferkel</t>
  </si>
  <si>
    <t>von 8 bis 28 kg,130kg Zuwachs/Platz/Jahr</t>
  </si>
  <si>
    <t>Jungsauenaufzucht</t>
  </si>
  <si>
    <t>von 28 bis 115 kg,180kg Zuwachs/Platz/Jahr</t>
  </si>
  <si>
    <t>Jungsauen-</t>
  </si>
  <si>
    <t>von 95 bis 135 kg,240kg Zuwachs/Platz/Jahr</t>
  </si>
  <si>
    <t>eingliederung</t>
  </si>
  <si>
    <t>Eber</t>
  </si>
  <si>
    <t>Mastschweine</t>
  </si>
  <si>
    <t>700g tägl. Zunahme, 210 kg Zuwachs</t>
  </si>
  <si>
    <t>800g tägl. Zunahme, 240 kg Zuwachs</t>
  </si>
  <si>
    <t>Geflügel:</t>
  </si>
  <si>
    <t>(Angaben je 100 Plätze)</t>
  </si>
  <si>
    <t>Angaben in 100 Plätzen</t>
  </si>
  <si>
    <t>Junghennen</t>
  </si>
  <si>
    <t>330 kg Zuwachs / 100 Plätze</t>
  </si>
  <si>
    <t>Legehennen</t>
  </si>
  <si>
    <t>1800 kg Eimasse / 100 Plätze</t>
  </si>
  <si>
    <t>- Standard</t>
  </si>
  <si>
    <t>- N-/P- reduziert</t>
  </si>
  <si>
    <t>Hähnchenmast</t>
  </si>
  <si>
    <t>1100 kg Zuwachs / 100 Plätze</t>
  </si>
  <si>
    <t>Putenmast</t>
  </si>
  <si>
    <t>3200 kg Zuwachs / 100 Plätze</t>
  </si>
  <si>
    <t>Anzurechnende Mindestwerte in % der N-Ausscheidungen in Wirtschaftsdüngern tierischer Herkunft:</t>
  </si>
  <si>
    <t>Tierart</t>
  </si>
  <si>
    <t>Gülle</t>
  </si>
  <si>
    <t>Mist/Jauche</t>
  </si>
  <si>
    <t>Rinder</t>
  </si>
  <si>
    <t>Schweine</t>
  </si>
  <si>
    <t>Geflügel</t>
  </si>
  <si>
    <t>Pferde, Schafe, Ziegen</t>
  </si>
  <si>
    <t>Weidegang: N-Anfall wie im Stall anrechnen.</t>
  </si>
  <si>
    <t>Grenzwert für N</t>
  </si>
  <si>
    <t>kg N / ha Ackerland</t>
  </si>
  <si>
    <t>aus Wirtschaftsdüngern:</t>
  </si>
  <si>
    <t>kg N / ha Grünland</t>
  </si>
  <si>
    <t>Mögliche N-Mengen:</t>
  </si>
  <si>
    <t>Flächennutzung im Betrieb:</t>
  </si>
  <si>
    <t>ha Ackerland</t>
  </si>
  <si>
    <t>kg</t>
  </si>
  <si>
    <t>ha Grünland</t>
  </si>
  <si>
    <t>bezogen auf die LF</t>
  </si>
  <si>
    <t>kg / ha LF</t>
  </si>
  <si>
    <t>Aufzucht, 4 Monate, 45 - 125 kg</t>
  </si>
  <si>
    <r>
      <t>P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O</t>
    </r>
    <r>
      <rPr>
        <b/>
        <vertAlign val="subscript"/>
        <sz val="11"/>
        <color indexed="8"/>
        <rFont val="Arial"/>
        <family val="2"/>
      </rPr>
      <t>5</t>
    </r>
  </si>
  <si>
    <r>
      <t>K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</si>
</sst>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dd\-mmm\-yy_)"/>
    <numFmt numFmtId="180" formatCode="0.0_)"/>
    <numFmt numFmtId="181" formatCode="0_)"/>
    <numFmt numFmtId="182" formatCode="#,##0_);\(#,##0\)"/>
    <numFmt numFmtId="183" formatCode="0.00_)"/>
    <numFmt numFmtId="184" formatCode="[$-407]dddd\,\ d\.\ mmmm\ yyyy"/>
  </numFmts>
  <fonts count="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8"/>
      <name val="Courier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vertAlign val="subscript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0" fontId="10" fillId="0" borderId="0" applyNumberFormat="0" applyFill="0" applyBorder="0" applyAlignment="0" applyProtection="0"/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70">
    <xf numFmtId="172" fontId="0" fillId="0" borderId="0" xfId="0" applyAlignment="1">
      <alignment/>
    </xf>
    <xf numFmtId="172" fontId="7" fillId="0" borderId="0" xfId="0" applyFont="1" applyAlignment="1">
      <alignment/>
    </xf>
    <xf numFmtId="172" fontId="8" fillId="0" borderId="0" xfId="0" applyFont="1" applyFill="1" applyAlignment="1" applyProtection="1">
      <alignment/>
      <protection/>
    </xf>
    <xf numFmtId="172" fontId="7" fillId="0" borderId="0" xfId="0" applyFont="1" applyAlignment="1" applyProtection="1">
      <alignment horizontal="left"/>
      <protection/>
    </xf>
    <xf numFmtId="182" fontId="7" fillId="0" borderId="0" xfId="0" applyNumberFormat="1" applyFont="1" applyAlignment="1" applyProtection="1">
      <alignment/>
      <protection/>
    </xf>
    <xf numFmtId="182" fontId="9" fillId="0" borderId="2" xfId="0" applyNumberFormat="1" applyFont="1" applyFill="1" applyBorder="1" applyAlignment="1" applyProtection="1">
      <alignment/>
      <protection/>
    </xf>
    <xf numFmtId="172" fontId="8" fillId="0" borderId="0" xfId="0" applyFont="1" applyFill="1" applyBorder="1" applyAlignment="1" applyProtection="1">
      <alignment/>
      <protection/>
    </xf>
    <xf numFmtId="172" fontId="7" fillId="0" borderId="0" xfId="0" applyFont="1" applyBorder="1" applyAlignment="1">
      <alignment/>
    </xf>
    <xf numFmtId="172" fontId="13" fillId="0" borderId="0" xfId="0" applyFont="1" applyFill="1" applyAlignment="1" applyProtection="1">
      <alignment/>
      <protection/>
    </xf>
    <xf numFmtId="172" fontId="13" fillId="0" borderId="0" xfId="0" applyFont="1" applyFill="1" applyAlignment="1">
      <alignment/>
    </xf>
    <xf numFmtId="172" fontId="13" fillId="0" borderId="3" xfId="0" applyFont="1" applyFill="1" applyBorder="1" applyAlignment="1" applyProtection="1">
      <alignment/>
      <protection/>
    </xf>
    <xf numFmtId="172" fontId="14" fillId="0" borderId="0" xfId="0" applyFont="1" applyAlignment="1">
      <alignment/>
    </xf>
    <xf numFmtId="172" fontId="14" fillId="0" borderId="4" xfId="0" applyFont="1" applyBorder="1" applyAlignment="1">
      <alignment/>
    </xf>
    <xf numFmtId="172" fontId="15" fillId="0" borderId="3" xfId="0" applyFont="1" applyFill="1" applyBorder="1" applyAlignment="1">
      <alignment/>
    </xf>
    <xf numFmtId="172" fontId="13" fillId="0" borderId="2" xfId="0" applyFont="1" applyFill="1" applyBorder="1" applyAlignment="1" applyProtection="1">
      <alignment/>
      <protection/>
    </xf>
    <xf numFmtId="172" fontId="15" fillId="0" borderId="2" xfId="0" applyFont="1" applyFill="1" applyBorder="1" applyAlignment="1">
      <alignment/>
    </xf>
    <xf numFmtId="172" fontId="13" fillId="0" borderId="5" xfId="0" applyFont="1" applyFill="1" applyBorder="1" applyAlignment="1">
      <alignment/>
    </xf>
    <xf numFmtId="172" fontId="13" fillId="0" borderId="2" xfId="0" applyFont="1" applyFill="1" applyBorder="1" applyAlignment="1">
      <alignment/>
    </xf>
    <xf numFmtId="172" fontId="15" fillId="0" borderId="5" xfId="0" applyFont="1" applyFill="1" applyBorder="1" applyAlignment="1">
      <alignment/>
    </xf>
    <xf numFmtId="172" fontId="15" fillId="0" borderId="6" xfId="0" applyFont="1" applyFill="1" applyBorder="1" applyAlignment="1">
      <alignment/>
    </xf>
    <xf numFmtId="172" fontId="14" fillId="0" borderId="0" xfId="0" applyFont="1" applyAlignment="1" applyProtection="1">
      <alignment horizontal="left"/>
      <protection/>
    </xf>
    <xf numFmtId="182" fontId="15" fillId="0" borderId="3" xfId="0" applyNumberFormat="1" applyFont="1" applyFill="1" applyBorder="1" applyAlignment="1" applyProtection="1">
      <alignment/>
      <protection/>
    </xf>
    <xf numFmtId="182" fontId="14" fillId="0" borderId="0" xfId="0" applyNumberFormat="1" applyFont="1" applyAlignment="1" applyProtection="1">
      <alignment/>
      <protection/>
    </xf>
    <xf numFmtId="182" fontId="14" fillId="0" borderId="4" xfId="0" applyNumberFormat="1" applyFont="1" applyBorder="1" applyAlignment="1" applyProtection="1">
      <alignment/>
      <protection/>
    </xf>
    <xf numFmtId="172" fontId="15" fillId="0" borderId="3" xfId="0" applyFont="1" applyFill="1" applyBorder="1" applyAlignment="1">
      <alignment horizontal="center"/>
    </xf>
    <xf numFmtId="172" fontId="14" fillId="0" borderId="0" xfId="0" applyFont="1" applyAlignment="1">
      <alignment horizontal="center"/>
    </xf>
    <xf numFmtId="182" fontId="15" fillId="0" borderId="7" xfId="0" applyNumberFormat="1" applyFont="1" applyFill="1" applyBorder="1" applyAlignment="1" applyProtection="1">
      <alignment/>
      <protection/>
    </xf>
    <xf numFmtId="182" fontId="14" fillId="0" borderId="8" xfId="0" applyNumberFormat="1" applyFont="1" applyBorder="1" applyAlignment="1" applyProtection="1">
      <alignment/>
      <protection/>
    </xf>
    <xf numFmtId="182" fontId="14" fillId="0" borderId="9" xfId="0" applyNumberFormat="1" applyFont="1" applyBorder="1" applyAlignment="1" applyProtection="1">
      <alignment/>
      <protection/>
    </xf>
    <xf numFmtId="172" fontId="15" fillId="0" borderId="2" xfId="0" applyFont="1" applyFill="1" applyBorder="1" applyAlignment="1" applyProtection="1">
      <alignment/>
      <protection/>
    </xf>
    <xf numFmtId="172" fontId="15" fillId="0" borderId="5" xfId="0" applyFont="1" applyFill="1" applyBorder="1" applyAlignment="1">
      <alignment horizontal="center"/>
    </xf>
    <xf numFmtId="172" fontId="15" fillId="0" borderId="2" xfId="0" applyFont="1" applyFill="1" applyBorder="1" applyAlignment="1">
      <alignment horizontal="center"/>
    </xf>
    <xf numFmtId="172" fontId="14" fillId="0" borderId="2" xfId="0" applyFont="1" applyBorder="1" applyAlignment="1">
      <alignment/>
    </xf>
    <xf numFmtId="172" fontId="14" fillId="0" borderId="6" xfId="0" applyFont="1" applyBorder="1" applyAlignment="1">
      <alignment/>
    </xf>
    <xf numFmtId="182" fontId="14" fillId="0" borderId="0" xfId="0" applyNumberFormat="1" applyFont="1" applyBorder="1" applyAlignment="1" applyProtection="1">
      <alignment/>
      <protection/>
    </xf>
    <xf numFmtId="172" fontId="14" fillId="0" borderId="0" xfId="0" applyFont="1" applyBorder="1" applyAlignment="1">
      <alignment/>
    </xf>
    <xf numFmtId="180" fontId="15" fillId="0" borderId="3" xfId="0" applyNumberFormat="1" applyFont="1" applyFill="1" applyBorder="1" applyAlignment="1" applyProtection="1">
      <alignment/>
      <protection/>
    </xf>
    <xf numFmtId="180" fontId="14" fillId="0" borderId="0" xfId="0" applyNumberFormat="1" applyFont="1" applyAlignment="1" applyProtection="1">
      <alignment/>
      <protection/>
    </xf>
    <xf numFmtId="172" fontId="15" fillId="0" borderId="3" xfId="0" applyFont="1" applyFill="1" applyBorder="1" applyAlignment="1">
      <alignment horizontal="left"/>
    </xf>
    <xf numFmtId="172" fontId="15" fillId="0" borderId="7" xfId="0" applyFont="1" applyFill="1" applyBorder="1" applyAlignment="1">
      <alignment/>
    </xf>
    <xf numFmtId="172" fontId="14" fillId="0" borderId="8" xfId="0" applyFont="1" applyBorder="1" applyAlignment="1">
      <alignment/>
    </xf>
    <xf numFmtId="172" fontId="14" fillId="0" borderId="9" xfId="0" applyFont="1" applyBorder="1" applyAlignment="1">
      <alignment/>
    </xf>
    <xf numFmtId="182" fontId="15" fillId="0" borderId="2" xfId="0" applyNumberFormat="1" applyFont="1" applyFill="1" applyBorder="1" applyAlignment="1" applyProtection="1">
      <alignment/>
      <protection/>
    </xf>
    <xf numFmtId="172" fontId="16" fillId="0" borderId="0" xfId="0" applyFont="1" applyAlignment="1">
      <alignment/>
    </xf>
    <xf numFmtId="172" fontId="13" fillId="0" borderId="3" xfId="0" applyFont="1" applyFill="1" applyBorder="1" applyAlignment="1" applyProtection="1">
      <alignment horizontal="center"/>
      <protection/>
    </xf>
    <xf numFmtId="172" fontId="13" fillId="0" borderId="0" xfId="0" applyFont="1" applyFill="1" applyAlignment="1" applyProtection="1">
      <alignment horizontal="center"/>
      <protection/>
    </xf>
    <xf numFmtId="172" fontId="15" fillId="0" borderId="0" xfId="0" applyFont="1" applyFill="1" applyBorder="1" applyAlignment="1" applyProtection="1">
      <alignment/>
      <protection/>
    </xf>
    <xf numFmtId="172" fontId="13" fillId="0" borderId="8" xfId="0" applyFont="1" applyFill="1" applyBorder="1" applyAlignment="1" applyProtection="1">
      <alignment horizontal="center"/>
      <protection/>
    </xf>
    <xf numFmtId="172" fontId="13" fillId="0" borderId="9" xfId="0" applyFont="1" applyFill="1" applyBorder="1" applyAlignment="1" applyProtection="1">
      <alignment horizontal="center"/>
      <protection/>
    </xf>
    <xf numFmtId="181" fontId="13" fillId="0" borderId="2" xfId="0" applyNumberFormat="1" applyFont="1" applyFill="1" applyBorder="1" applyAlignment="1" applyProtection="1">
      <alignment horizontal="center"/>
      <protection/>
    </xf>
    <xf numFmtId="172" fontId="15" fillId="2" borderId="3" xfId="0" applyFont="1" applyFill="1" applyBorder="1" applyAlignment="1" applyProtection="1">
      <alignment/>
      <protection/>
    </xf>
    <xf numFmtId="172" fontId="14" fillId="2" borderId="0" xfId="0" applyFont="1" applyFill="1" applyAlignment="1" applyProtection="1">
      <alignment/>
      <protection/>
    </xf>
    <xf numFmtId="172" fontId="15" fillId="2" borderId="3" xfId="0" applyFont="1" applyFill="1" applyBorder="1" applyAlignment="1" applyProtection="1">
      <alignment horizontal="center"/>
      <protection/>
    </xf>
    <xf numFmtId="172" fontId="14" fillId="2" borderId="0" xfId="0" applyFont="1" applyFill="1" applyAlignment="1" applyProtection="1">
      <alignment horizontal="center"/>
      <protection/>
    </xf>
    <xf numFmtId="183" fontId="15" fillId="2" borderId="3" xfId="0" applyNumberFormat="1" applyFont="1" applyFill="1" applyBorder="1" applyAlignment="1" applyProtection="1">
      <alignment/>
      <protection/>
    </xf>
    <xf numFmtId="180" fontId="14" fillId="2" borderId="0" xfId="0" applyNumberFormat="1" applyFont="1" applyFill="1" applyAlignment="1" applyProtection="1">
      <alignment/>
      <protection/>
    </xf>
    <xf numFmtId="172" fontId="15" fillId="2" borderId="3" xfId="0" applyFont="1" applyFill="1" applyBorder="1" applyAlignment="1">
      <alignment horizontal="center"/>
    </xf>
    <xf numFmtId="172" fontId="14" fillId="2" borderId="0" xfId="0" applyFont="1" applyFill="1" applyAlignment="1">
      <alignment horizontal="center"/>
    </xf>
    <xf numFmtId="180" fontId="15" fillId="2" borderId="3" xfId="0" applyNumberFormat="1" applyFont="1" applyFill="1" applyBorder="1" applyAlignment="1" applyProtection="1">
      <alignment/>
      <protection/>
    </xf>
    <xf numFmtId="172" fontId="14" fillId="2" borderId="0" xfId="0" applyFont="1" applyFill="1" applyAlignment="1">
      <alignment/>
    </xf>
    <xf numFmtId="172" fontId="15" fillId="2" borderId="2" xfId="0" applyFont="1" applyFill="1" applyBorder="1" applyAlignment="1" applyProtection="1">
      <alignment/>
      <protection/>
    </xf>
    <xf numFmtId="180" fontId="15" fillId="2" borderId="2" xfId="0" applyNumberFormat="1" applyFont="1" applyFill="1" applyBorder="1" applyAlignment="1" applyProtection="1">
      <alignment/>
      <protection/>
    </xf>
    <xf numFmtId="14" fontId="7" fillId="2" borderId="0" xfId="0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172" fontId="13" fillId="0" borderId="3" xfId="0" applyFont="1" applyFill="1" applyBorder="1" applyAlignment="1" applyProtection="1">
      <alignment horizontal="center"/>
      <protection/>
    </xf>
    <xf numFmtId="172" fontId="13" fillId="0" borderId="0" xfId="0" applyFont="1" applyFill="1" applyBorder="1" applyAlignment="1" applyProtection="1">
      <alignment horizontal="center"/>
      <protection/>
    </xf>
    <xf numFmtId="172" fontId="13" fillId="0" borderId="4" xfId="0" applyFont="1" applyFill="1" applyBorder="1" applyAlignment="1" applyProtection="1">
      <alignment horizontal="center"/>
      <protection/>
    </xf>
    <xf numFmtId="172" fontId="15" fillId="0" borderId="3" xfId="0" applyFont="1" applyFill="1" applyBorder="1" applyAlignment="1" applyProtection="1">
      <alignment horizontal="center"/>
      <protection/>
    </xf>
    <xf numFmtId="172" fontId="15" fillId="0" borderId="0" xfId="0" applyFont="1" applyFill="1" applyBorder="1" applyAlignment="1" applyProtection="1">
      <alignment horizontal="center"/>
      <protection/>
    </xf>
    <xf numFmtId="172" fontId="15" fillId="0" borderId="4" xfId="0" applyFont="1" applyFill="1" applyBorder="1" applyAlignment="1" applyProtection="1">
      <alignment horizontal="center"/>
      <protection/>
    </xf>
  </cellXfs>
  <cellStyles count="15">
    <cellStyle name="Normal" xfId="0"/>
    <cellStyle name="Besuchter Hyperlink" xfId="15"/>
    <cellStyle name="Datum" xfId="16"/>
    <cellStyle name="Comma" xfId="17"/>
    <cellStyle name="Comma [0]" xfId="18"/>
    <cellStyle name="Fest" xfId="19"/>
    <cellStyle name="Hyperlink" xfId="20"/>
    <cellStyle name="Komma" xfId="21"/>
    <cellStyle name="Kopfzeile1" xfId="22"/>
    <cellStyle name="Kopfzeile2" xfId="23"/>
    <cellStyle name="Percent" xfId="24"/>
    <cellStyle name="Summe" xfId="25"/>
    <cellStyle name="Currency" xfId="26"/>
    <cellStyle name="Currency [0]" xfId="27"/>
    <cellStyle name="WŽhrung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84"/>
  <sheetViews>
    <sheetView showGridLines="0" tabSelected="1" workbookViewId="0" topLeftCell="A48">
      <selection activeCell="I48" sqref="I1:J16384"/>
    </sheetView>
  </sheetViews>
  <sheetFormatPr defaultColWidth="9.796875" defaultRowHeight="15"/>
  <cols>
    <col min="1" max="1" width="3.8984375" style="1" customWidth="1"/>
    <col min="2" max="2" width="14.796875" style="1" customWidth="1"/>
    <col min="3" max="4" width="9.796875" style="1" customWidth="1"/>
    <col min="5" max="5" width="13.296875" style="1" customWidth="1"/>
    <col min="6" max="8" width="7.796875" style="1" customWidth="1"/>
    <col min="9" max="10" width="8.796875" style="1" customWidth="1"/>
    <col min="11" max="13" width="7.796875" style="1" customWidth="1"/>
    <col min="14" max="16" width="0" style="1" hidden="1" customWidth="1"/>
    <col min="17" max="16384" width="9.796875" style="1" customWidth="1"/>
  </cols>
  <sheetData>
    <row r="1" spans="6:8" ht="15">
      <c r="F1" s="7"/>
      <c r="G1" s="7"/>
      <c r="H1" s="7"/>
    </row>
    <row r="2" spans="2:13" ht="15.75">
      <c r="B2" s="2" t="s">
        <v>0</v>
      </c>
      <c r="F2" s="7"/>
      <c r="G2" s="7"/>
      <c r="H2" s="7"/>
      <c r="L2" s="62">
        <f ca="1">NOW()</f>
        <v>40351.362835416665</v>
      </c>
      <c r="M2" s="63"/>
    </row>
    <row r="3" spans="2:14" ht="22.5" customHeight="1">
      <c r="B3" s="8" t="s">
        <v>1</v>
      </c>
      <c r="C3" s="8" t="s">
        <v>2</v>
      </c>
      <c r="D3" s="9"/>
      <c r="E3" s="9"/>
      <c r="F3" s="64" t="s">
        <v>3</v>
      </c>
      <c r="G3" s="65"/>
      <c r="H3" s="66"/>
      <c r="I3" s="10" t="s">
        <v>4</v>
      </c>
      <c r="J3" s="8" t="s">
        <v>5</v>
      </c>
      <c r="K3" s="67" t="s">
        <v>6</v>
      </c>
      <c r="L3" s="68"/>
      <c r="M3" s="69"/>
      <c r="N3" s="3" t="s">
        <v>6</v>
      </c>
    </row>
    <row r="4" spans="2:13" ht="15.75">
      <c r="B4" s="11"/>
      <c r="C4" s="11"/>
      <c r="D4" s="11"/>
      <c r="E4" s="11"/>
      <c r="F4" s="64" t="s">
        <v>7</v>
      </c>
      <c r="G4" s="65"/>
      <c r="H4" s="66"/>
      <c r="I4" s="10" t="s">
        <v>8</v>
      </c>
      <c r="J4" s="8" t="s">
        <v>9</v>
      </c>
      <c r="K4" s="13"/>
      <c r="L4" s="11"/>
      <c r="M4" s="12"/>
    </row>
    <row r="5" spans="2:16" ht="16.5">
      <c r="B5" s="11"/>
      <c r="C5" s="11"/>
      <c r="D5" s="11"/>
      <c r="E5" s="11"/>
      <c r="F5" s="44" t="s">
        <v>10</v>
      </c>
      <c r="G5" s="47" t="s">
        <v>92</v>
      </c>
      <c r="H5" s="45" t="s">
        <v>93</v>
      </c>
      <c r="I5" s="10" t="s">
        <v>13</v>
      </c>
      <c r="J5" s="8" t="s">
        <v>14</v>
      </c>
      <c r="K5" s="44" t="s">
        <v>10</v>
      </c>
      <c r="L5" s="47" t="s">
        <v>92</v>
      </c>
      <c r="M5" s="48" t="s">
        <v>93</v>
      </c>
      <c r="N5" s="6" t="s">
        <v>10</v>
      </c>
      <c r="O5" s="2" t="s">
        <v>11</v>
      </c>
      <c r="P5" s="2" t="s">
        <v>12</v>
      </c>
    </row>
    <row r="6" spans="2:13" ht="15.75">
      <c r="B6" s="14" t="s">
        <v>15</v>
      </c>
      <c r="C6" s="15"/>
      <c r="D6" s="15"/>
      <c r="E6" s="15"/>
      <c r="F6" s="16"/>
      <c r="G6" s="17"/>
      <c r="H6" s="17"/>
      <c r="I6" s="16"/>
      <c r="J6" s="15"/>
      <c r="K6" s="18"/>
      <c r="L6" s="15"/>
      <c r="M6" s="19"/>
    </row>
    <row r="7" spans="2:16" ht="15">
      <c r="B7" s="20" t="s">
        <v>16</v>
      </c>
      <c r="C7" s="20" t="s">
        <v>91</v>
      </c>
      <c r="D7" s="11"/>
      <c r="E7" s="11"/>
      <c r="F7" s="50">
        <v>15.3</v>
      </c>
      <c r="G7" s="51">
        <v>6</v>
      </c>
      <c r="H7" s="51">
        <v>15</v>
      </c>
      <c r="I7" s="52"/>
      <c r="J7" s="53"/>
      <c r="K7" s="21">
        <f>IF(N7=0,"",N7)</f>
      </c>
      <c r="L7" s="22">
        <f>IF(O7=0,"",O7)</f>
      </c>
      <c r="M7" s="23">
        <f>IF(P7=0,"",P7)</f>
      </c>
      <c r="N7" s="4">
        <f>((I7-J7)*F$71/100+J7*G$71/100)*F7</f>
        <v>0</v>
      </c>
      <c r="O7" s="4">
        <f>I7*G7</f>
        <v>0</v>
      </c>
      <c r="P7" s="4">
        <f>I7*H7</f>
        <v>0</v>
      </c>
    </row>
    <row r="8" spans="2:13" ht="7.5" customHeight="1">
      <c r="B8" s="11"/>
      <c r="D8" s="20"/>
      <c r="E8" s="11"/>
      <c r="F8" s="13"/>
      <c r="G8" s="11"/>
      <c r="H8" s="11"/>
      <c r="I8" s="24"/>
      <c r="J8" s="25"/>
      <c r="K8" s="13"/>
      <c r="L8" s="11"/>
      <c r="M8" s="12"/>
    </row>
    <row r="9" spans="2:16" ht="15">
      <c r="B9" s="20" t="s">
        <v>17</v>
      </c>
      <c r="C9" s="20" t="s">
        <v>18</v>
      </c>
      <c r="D9" s="11"/>
      <c r="E9" s="11"/>
      <c r="F9" s="50">
        <v>60</v>
      </c>
      <c r="G9" s="51">
        <v>18.7</v>
      </c>
      <c r="H9" s="51">
        <v>80.4</v>
      </c>
      <c r="I9" s="52">
        <v>60</v>
      </c>
      <c r="J9" s="53">
        <v>60</v>
      </c>
      <c r="K9" s="21">
        <f aca="true" t="shared" si="0" ref="K9:M12">IF(N9=0,"",N9)</f>
        <v>2520</v>
      </c>
      <c r="L9" s="22">
        <f t="shared" si="0"/>
        <v>1122</v>
      </c>
      <c r="M9" s="23">
        <f t="shared" si="0"/>
        <v>4824</v>
      </c>
      <c r="N9" s="4">
        <f>((I9-J9)*F$71/100+J9*G$71/100)*F9</f>
        <v>2520</v>
      </c>
      <c r="O9" s="4">
        <f>I9*G9</f>
        <v>1122</v>
      </c>
      <c r="P9" s="4">
        <f>I9*H9</f>
        <v>4824</v>
      </c>
    </row>
    <row r="10" spans="2:16" ht="15">
      <c r="B10" s="20" t="s">
        <v>19</v>
      </c>
      <c r="C10" s="20" t="s">
        <v>20</v>
      </c>
      <c r="D10" s="11"/>
      <c r="E10" s="11"/>
      <c r="F10" s="50">
        <v>54.2</v>
      </c>
      <c r="G10" s="51">
        <v>17.8</v>
      </c>
      <c r="H10" s="51">
        <v>71.6</v>
      </c>
      <c r="I10" s="52"/>
      <c r="J10" s="53"/>
      <c r="K10" s="21">
        <f aca="true" t="shared" si="1" ref="K10:M11">IF(N10=0,"",N10)</f>
      </c>
      <c r="L10" s="22">
        <f t="shared" si="1"/>
      </c>
      <c r="M10" s="23">
        <f t="shared" si="1"/>
      </c>
      <c r="N10" s="4">
        <f>((I10-J10)*F$71/100+J10*G$71/100)*F10</f>
        <v>0</v>
      </c>
      <c r="O10" s="4">
        <f>I10*G10</f>
        <v>0</v>
      </c>
      <c r="P10" s="4">
        <f>I10*H10</f>
        <v>0</v>
      </c>
    </row>
    <row r="11" spans="2:16" ht="15">
      <c r="B11" s="20"/>
      <c r="C11" s="20" t="s">
        <v>21</v>
      </c>
      <c r="D11" s="11"/>
      <c r="E11" s="11"/>
      <c r="F11" s="50">
        <v>49.3</v>
      </c>
      <c r="G11" s="51">
        <v>16.4</v>
      </c>
      <c r="H11" s="51">
        <v>66.7</v>
      </c>
      <c r="I11" s="52"/>
      <c r="J11" s="53"/>
      <c r="K11" s="21">
        <f t="shared" si="1"/>
      </c>
      <c r="L11" s="22">
        <f t="shared" si="1"/>
      </c>
      <c r="M11" s="23">
        <f t="shared" si="1"/>
      </c>
      <c r="N11" s="4">
        <f>((I11-J11)*F$71/100+J11*G$71/100)*F11</f>
        <v>0</v>
      </c>
      <c r="O11" s="4">
        <f>I11*G11</f>
        <v>0</v>
      </c>
      <c r="P11" s="4">
        <f>I11*H11</f>
        <v>0</v>
      </c>
    </row>
    <row r="12" spans="2:16" ht="15">
      <c r="B12" s="11"/>
      <c r="C12" s="20" t="s">
        <v>22</v>
      </c>
      <c r="D12" s="11"/>
      <c r="E12" s="11"/>
      <c r="F12" s="50">
        <v>42.7</v>
      </c>
      <c r="G12" s="51">
        <v>15.1</v>
      </c>
      <c r="H12" s="51">
        <v>59.6</v>
      </c>
      <c r="I12" s="52"/>
      <c r="J12" s="53"/>
      <c r="K12" s="21">
        <f t="shared" si="0"/>
      </c>
      <c r="L12" s="22">
        <f t="shared" si="0"/>
      </c>
      <c r="M12" s="23">
        <f t="shared" si="0"/>
      </c>
      <c r="N12" s="4">
        <f>((I12-J12)*F$71/100+J12*G$71/100)*F12</f>
        <v>0</v>
      </c>
      <c r="O12" s="4">
        <f>I12*G12</f>
        <v>0</v>
      </c>
      <c r="P12" s="4">
        <f>I12*H12</f>
        <v>0</v>
      </c>
    </row>
    <row r="13" spans="2:13" ht="7.5" customHeight="1">
      <c r="B13" s="11"/>
      <c r="D13" s="20"/>
      <c r="E13" s="11"/>
      <c r="F13" s="13"/>
      <c r="G13" s="11"/>
      <c r="H13" s="11"/>
      <c r="I13" s="24"/>
      <c r="J13" s="25"/>
      <c r="K13" s="13"/>
      <c r="L13" s="11"/>
      <c r="M13" s="12"/>
    </row>
    <row r="14" spans="2:16" ht="15">
      <c r="B14" s="11" t="s">
        <v>23</v>
      </c>
      <c r="C14" s="20" t="s">
        <v>24</v>
      </c>
      <c r="D14" s="11"/>
      <c r="E14" s="11"/>
      <c r="F14" s="50">
        <v>119</v>
      </c>
      <c r="G14" s="51">
        <v>39</v>
      </c>
      <c r="H14" s="51">
        <v>154</v>
      </c>
      <c r="I14" s="52"/>
      <c r="J14" s="53"/>
      <c r="K14" s="21">
        <f>IF(N14=0,"",N14)</f>
      </c>
      <c r="L14" s="22">
        <f>IF(O14=0,"",O14)</f>
      </c>
      <c r="M14" s="23">
        <f>IF(P14=0,"",P14)</f>
      </c>
      <c r="N14" s="4">
        <f>((I14-J14)*F$71/100+J14*G$71/100)*F14</f>
        <v>0</v>
      </c>
      <c r="O14" s="4">
        <f>I14*G14</f>
        <v>0</v>
      </c>
      <c r="P14" s="4">
        <f>I14*H14</f>
        <v>0</v>
      </c>
    </row>
    <row r="15" spans="2:16" ht="15">
      <c r="B15" s="11" t="s">
        <v>25</v>
      </c>
      <c r="C15" s="20" t="s">
        <v>26</v>
      </c>
      <c r="D15" s="11"/>
      <c r="E15" s="11"/>
      <c r="F15" s="50">
        <v>132</v>
      </c>
      <c r="G15" s="51">
        <v>41</v>
      </c>
      <c r="H15" s="51">
        <v>164</v>
      </c>
      <c r="I15" s="52">
        <v>100</v>
      </c>
      <c r="J15" s="53"/>
      <c r="K15" s="21">
        <f aca="true" t="shared" si="2" ref="K15:K21">IF(N15=0,"",N15)</f>
        <v>11220</v>
      </c>
      <c r="L15" s="22">
        <f aca="true" t="shared" si="3" ref="L15:L21">IF(O15=0,"",O15)</f>
        <v>4100</v>
      </c>
      <c r="M15" s="23">
        <f aca="true" t="shared" si="4" ref="M15:M21">IF(P15=0,"",P15)</f>
        <v>16400</v>
      </c>
      <c r="N15" s="4">
        <f aca="true" t="shared" si="5" ref="N15:N21">((I15-J15)*F$71/100+J15*G$71/100)*F15</f>
        <v>11220</v>
      </c>
      <c r="O15" s="4">
        <f aca="true" t="shared" si="6" ref="O15:O21">I15*G15</f>
        <v>4100</v>
      </c>
      <c r="P15" s="4">
        <f aca="true" t="shared" si="7" ref="P15:P21">I15*H15</f>
        <v>16400</v>
      </c>
    </row>
    <row r="16" spans="2:16" ht="15">
      <c r="B16" s="11" t="s">
        <v>27</v>
      </c>
      <c r="C16" s="20" t="s">
        <v>28</v>
      </c>
      <c r="D16" s="11"/>
      <c r="E16" s="11"/>
      <c r="F16" s="50">
        <v>149</v>
      </c>
      <c r="G16" s="51">
        <v>46</v>
      </c>
      <c r="H16" s="51">
        <v>177</v>
      </c>
      <c r="I16" s="52"/>
      <c r="J16" s="53"/>
      <c r="K16" s="21">
        <f t="shared" si="2"/>
      </c>
      <c r="L16" s="22">
        <f t="shared" si="3"/>
      </c>
      <c r="M16" s="23">
        <f t="shared" si="4"/>
      </c>
      <c r="N16" s="4">
        <f t="shared" si="5"/>
        <v>0</v>
      </c>
      <c r="O16" s="4">
        <f t="shared" si="6"/>
        <v>0</v>
      </c>
      <c r="P16" s="4">
        <f t="shared" si="7"/>
        <v>0</v>
      </c>
    </row>
    <row r="17" spans="2:16" ht="15">
      <c r="B17" s="11" t="s">
        <v>29</v>
      </c>
      <c r="C17" s="20" t="s">
        <v>30</v>
      </c>
      <c r="D17" s="11"/>
      <c r="E17" s="11"/>
      <c r="F17" s="50">
        <v>104</v>
      </c>
      <c r="G17" s="51">
        <v>35</v>
      </c>
      <c r="H17" s="51">
        <v>124</v>
      </c>
      <c r="I17" s="52"/>
      <c r="J17" s="53"/>
      <c r="K17" s="21">
        <f t="shared" si="2"/>
      </c>
      <c r="L17" s="22">
        <f t="shared" si="3"/>
      </c>
      <c r="M17" s="23">
        <f t="shared" si="4"/>
      </c>
      <c r="N17" s="4">
        <f t="shared" si="5"/>
        <v>0</v>
      </c>
      <c r="O17" s="4">
        <f t="shared" si="6"/>
        <v>0</v>
      </c>
      <c r="P17" s="4">
        <f t="shared" si="7"/>
        <v>0</v>
      </c>
    </row>
    <row r="18" spans="2:16" ht="15">
      <c r="B18" s="11"/>
      <c r="C18" s="20" t="s">
        <v>26</v>
      </c>
      <c r="D18" s="11"/>
      <c r="E18" s="11"/>
      <c r="F18" s="50">
        <v>118</v>
      </c>
      <c r="G18" s="51">
        <v>41</v>
      </c>
      <c r="H18" s="51">
        <v>137</v>
      </c>
      <c r="I18" s="52"/>
      <c r="J18" s="53"/>
      <c r="K18" s="21">
        <f t="shared" si="2"/>
      </c>
      <c r="L18" s="22">
        <f t="shared" si="3"/>
      </c>
      <c r="M18" s="23">
        <f t="shared" si="4"/>
      </c>
      <c r="N18" s="4">
        <f t="shared" si="5"/>
        <v>0</v>
      </c>
      <c r="O18" s="4">
        <f t="shared" si="6"/>
        <v>0</v>
      </c>
      <c r="P18" s="4">
        <f t="shared" si="7"/>
        <v>0</v>
      </c>
    </row>
    <row r="19" spans="2:16" ht="15">
      <c r="B19" s="11"/>
      <c r="C19" s="20" t="s">
        <v>28</v>
      </c>
      <c r="D19" s="11"/>
      <c r="E19" s="11"/>
      <c r="F19" s="50">
        <v>138</v>
      </c>
      <c r="G19" s="51">
        <v>46</v>
      </c>
      <c r="H19" s="51">
        <v>153</v>
      </c>
      <c r="I19" s="52"/>
      <c r="J19" s="53"/>
      <c r="K19" s="21">
        <f t="shared" si="2"/>
      </c>
      <c r="L19" s="22">
        <f t="shared" si="3"/>
      </c>
      <c r="M19" s="23">
        <f t="shared" si="4"/>
      </c>
      <c r="N19" s="4">
        <f t="shared" si="5"/>
        <v>0</v>
      </c>
      <c r="O19" s="4">
        <f t="shared" si="6"/>
        <v>0</v>
      </c>
      <c r="P19" s="4">
        <f t="shared" si="7"/>
        <v>0</v>
      </c>
    </row>
    <row r="20" spans="2:16" ht="15">
      <c r="B20" s="11"/>
      <c r="C20" s="20" t="s">
        <v>31</v>
      </c>
      <c r="D20" s="11"/>
      <c r="E20" s="11"/>
      <c r="F20" s="50">
        <v>100</v>
      </c>
      <c r="G20" s="51">
        <v>35</v>
      </c>
      <c r="H20" s="51">
        <v>124</v>
      </c>
      <c r="I20" s="52"/>
      <c r="J20" s="53"/>
      <c r="K20" s="21">
        <f t="shared" si="2"/>
      </c>
      <c r="L20" s="22">
        <f t="shared" si="3"/>
      </c>
      <c r="M20" s="23">
        <f t="shared" si="4"/>
      </c>
      <c r="N20" s="4">
        <f t="shared" si="5"/>
        <v>0</v>
      </c>
      <c r="O20" s="4">
        <f t="shared" si="6"/>
        <v>0</v>
      </c>
      <c r="P20" s="4">
        <f t="shared" si="7"/>
        <v>0</v>
      </c>
    </row>
    <row r="21" spans="2:16" ht="15">
      <c r="B21" s="11"/>
      <c r="C21" s="20" t="s">
        <v>26</v>
      </c>
      <c r="D21" s="11"/>
      <c r="E21" s="11"/>
      <c r="F21" s="50">
        <v>115</v>
      </c>
      <c r="G21" s="51">
        <v>41</v>
      </c>
      <c r="H21" s="51">
        <v>137</v>
      </c>
      <c r="I21" s="52"/>
      <c r="J21" s="53"/>
      <c r="K21" s="21">
        <f t="shared" si="2"/>
      </c>
      <c r="L21" s="22">
        <f t="shared" si="3"/>
      </c>
      <c r="M21" s="23">
        <f t="shared" si="4"/>
      </c>
      <c r="N21" s="4">
        <f t="shared" si="5"/>
        <v>0</v>
      </c>
      <c r="O21" s="4">
        <f t="shared" si="6"/>
        <v>0</v>
      </c>
      <c r="P21" s="4">
        <f t="shared" si="7"/>
        <v>0</v>
      </c>
    </row>
    <row r="22" spans="2:16" ht="15">
      <c r="B22" s="11"/>
      <c r="C22" s="20" t="s">
        <v>28</v>
      </c>
      <c r="D22" s="11"/>
      <c r="E22" s="11"/>
      <c r="F22" s="50">
        <v>135</v>
      </c>
      <c r="G22" s="51">
        <v>46</v>
      </c>
      <c r="H22" s="51">
        <v>153</v>
      </c>
      <c r="I22" s="52"/>
      <c r="J22" s="53"/>
      <c r="K22" s="26">
        <f>IF(N22=0,"",N22)</f>
      </c>
      <c r="L22" s="27">
        <f>IF(O22=0,"",O22)</f>
      </c>
      <c r="M22" s="28">
        <f>IF(P22=0,"",P22)</f>
      </c>
      <c r="N22" s="4">
        <f>((I22-J22)*F$71/100+J22*G$71/100)*F22</f>
        <v>0</v>
      </c>
      <c r="O22" s="4">
        <f>I22*G22</f>
        <v>0</v>
      </c>
      <c r="P22" s="4">
        <f>I22*H22</f>
        <v>0</v>
      </c>
    </row>
    <row r="23" spans="2:13" ht="7.5" customHeight="1">
      <c r="B23" s="15"/>
      <c r="C23" s="15"/>
      <c r="D23" s="15"/>
      <c r="E23" s="15"/>
      <c r="F23" s="18"/>
      <c r="G23" s="15"/>
      <c r="H23" s="15"/>
      <c r="I23" s="30"/>
      <c r="J23" s="31"/>
      <c r="K23" s="18"/>
      <c r="L23" s="32"/>
      <c r="M23" s="33"/>
    </row>
    <row r="24" spans="2:16" ht="15">
      <c r="B24" s="46" t="s">
        <v>32</v>
      </c>
      <c r="C24" s="20" t="s">
        <v>33</v>
      </c>
      <c r="D24" s="11"/>
      <c r="E24" s="11"/>
      <c r="F24" s="50">
        <v>35</v>
      </c>
      <c r="G24" s="51">
        <v>15.2</v>
      </c>
      <c r="H24" s="51">
        <v>35.9</v>
      </c>
      <c r="I24" s="52"/>
      <c r="J24" s="53"/>
      <c r="K24" s="21">
        <f aca="true" t="shared" si="8" ref="K24:M27">IF(N24=0,"",N24)</f>
      </c>
      <c r="L24" s="34">
        <f t="shared" si="8"/>
      </c>
      <c r="M24" s="23">
        <f t="shared" si="8"/>
      </c>
      <c r="N24" s="4">
        <f>((I24-J24)*F$71/100+J24*G$71/100)*F24</f>
        <v>0</v>
      </c>
      <c r="O24" s="4">
        <f>I24*G24</f>
        <v>0</v>
      </c>
      <c r="P24" s="4">
        <f>I24*H24</f>
        <v>0</v>
      </c>
    </row>
    <row r="25" spans="2:16" ht="15">
      <c r="B25" s="20"/>
      <c r="C25" s="20" t="s">
        <v>34</v>
      </c>
      <c r="D25" s="11"/>
      <c r="E25" s="11"/>
      <c r="F25" s="50">
        <v>40</v>
      </c>
      <c r="G25" s="51">
        <v>18</v>
      </c>
      <c r="H25" s="51">
        <v>44</v>
      </c>
      <c r="I25" s="52"/>
      <c r="J25" s="53"/>
      <c r="K25" s="21">
        <f t="shared" si="8"/>
      </c>
      <c r="L25" s="34">
        <f t="shared" si="8"/>
      </c>
      <c r="M25" s="23">
        <f t="shared" si="8"/>
      </c>
      <c r="N25" s="4">
        <f>((I25-J25)*F$71/100+J25*G$71/100)*F25</f>
        <v>0</v>
      </c>
      <c r="O25" s="4">
        <f>I25*G25</f>
        <v>0</v>
      </c>
      <c r="P25" s="4">
        <f>I25*H25</f>
        <v>0</v>
      </c>
    </row>
    <row r="26" spans="2:16" ht="15">
      <c r="B26" s="20"/>
      <c r="C26" s="20" t="s">
        <v>35</v>
      </c>
      <c r="D26" s="11"/>
      <c r="E26" s="11"/>
      <c r="F26" s="50">
        <v>44</v>
      </c>
      <c r="G26" s="51">
        <v>18</v>
      </c>
      <c r="H26" s="51">
        <v>44</v>
      </c>
      <c r="I26" s="52"/>
      <c r="J26" s="53"/>
      <c r="K26" s="21">
        <f t="shared" si="8"/>
      </c>
      <c r="L26" s="34">
        <f t="shared" si="8"/>
      </c>
      <c r="M26" s="23">
        <f t="shared" si="8"/>
      </c>
      <c r="N26" s="4">
        <f>((I26-J26)*F$71/100+J26*G$71/100)*F26</f>
        <v>0</v>
      </c>
      <c r="O26" s="4">
        <f>I26*G26</f>
        <v>0</v>
      </c>
      <c r="P26" s="4">
        <f>I26*H26</f>
        <v>0</v>
      </c>
    </row>
    <row r="27" spans="2:16" ht="15">
      <c r="B27" s="20"/>
      <c r="C27" s="20" t="s">
        <v>36</v>
      </c>
      <c r="D27" s="11"/>
      <c r="E27" s="11"/>
      <c r="F27" s="50">
        <v>46</v>
      </c>
      <c r="G27" s="51">
        <v>18</v>
      </c>
      <c r="H27" s="51">
        <v>44</v>
      </c>
      <c r="I27" s="52"/>
      <c r="J27" s="53"/>
      <c r="K27" s="21">
        <f t="shared" si="8"/>
      </c>
      <c r="L27" s="34">
        <f t="shared" si="8"/>
      </c>
      <c r="M27" s="23">
        <f t="shared" si="8"/>
      </c>
      <c r="N27" s="4">
        <f>((I27-J27)*F$71/100+J27*G$71/100)*F27</f>
        <v>0</v>
      </c>
      <c r="O27" s="4">
        <f>I27*G27</f>
        <v>0</v>
      </c>
      <c r="P27" s="4">
        <f>I27*H27</f>
        <v>0</v>
      </c>
    </row>
    <row r="28" spans="2:13" ht="7.5" customHeight="1">
      <c r="B28" s="11"/>
      <c r="C28" s="20"/>
      <c r="D28" s="11"/>
      <c r="E28" s="11"/>
      <c r="F28" s="13"/>
      <c r="G28" s="11"/>
      <c r="H28" s="11"/>
      <c r="I28" s="24"/>
      <c r="J28" s="25"/>
      <c r="K28" s="13"/>
      <c r="L28" s="35"/>
      <c r="M28" s="12"/>
    </row>
    <row r="29" spans="2:16" ht="15">
      <c r="B29" s="20" t="s">
        <v>37</v>
      </c>
      <c r="C29" s="20" t="s">
        <v>38</v>
      </c>
      <c r="D29" s="11"/>
      <c r="E29" s="11"/>
      <c r="F29" s="50">
        <v>87</v>
      </c>
      <c r="G29" s="51">
        <v>28</v>
      </c>
      <c r="H29" s="51">
        <v>114</v>
      </c>
      <c r="I29" s="52"/>
      <c r="J29" s="53"/>
      <c r="K29" s="21">
        <f aca="true" t="shared" si="9" ref="K29:M30">IF(N29=0,"",N29)</f>
      </c>
      <c r="L29" s="34">
        <f t="shared" si="9"/>
      </c>
      <c r="M29" s="23">
        <f t="shared" si="9"/>
      </c>
      <c r="N29" s="4">
        <f>((I29-J29)*F$71/100+J29*G$71/100)*F29</f>
        <v>0</v>
      </c>
      <c r="O29" s="4">
        <f>I29*G29</f>
        <v>0</v>
      </c>
      <c r="P29" s="4">
        <f>I29*H29</f>
        <v>0</v>
      </c>
    </row>
    <row r="30" spans="2:16" ht="15">
      <c r="B30" s="11"/>
      <c r="C30" s="20" t="s">
        <v>39</v>
      </c>
      <c r="D30" s="11"/>
      <c r="E30" s="11"/>
      <c r="F30" s="50">
        <v>106</v>
      </c>
      <c r="G30" s="51">
        <v>33</v>
      </c>
      <c r="H30" s="51">
        <v>142</v>
      </c>
      <c r="I30" s="52"/>
      <c r="J30" s="53"/>
      <c r="K30" s="26">
        <f t="shared" si="9"/>
      </c>
      <c r="L30" s="27">
        <f t="shared" si="9"/>
      </c>
      <c r="M30" s="28">
        <f t="shared" si="9"/>
      </c>
      <c r="N30" s="4">
        <f>((I30-J30)*F$71/100+J30*G$71/100)*F30</f>
        <v>0</v>
      </c>
      <c r="O30" s="4">
        <f>I30*G30</f>
        <v>0</v>
      </c>
      <c r="P30" s="4">
        <f>I30*H30</f>
        <v>0</v>
      </c>
    </row>
    <row r="31" spans="2:13" ht="15.75">
      <c r="B31" s="14" t="s">
        <v>40</v>
      </c>
      <c r="C31" s="15"/>
      <c r="D31" s="15"/>
      <c r="E31" s="15"/>
      <c r="F31" s="18"/>
      <c r="G31" s="15"/>
      <c r="H31" s="15"/>
      <c r="I31" s="30"/>
      <c r="J31" s="31"/>
      <c r="K31" s="18"/>
      <c r="L31" s="32"/>
      <c r="M31" s="33"/>
    </row>
    <row r="32" spans="2:13" ht="15">
      <c r="B32" s="20" t="s">
        <v>41</v>
      </c>
      <c r="C32" s="20" t="s">
        <v>42</v>
      </c>
      <c r="D32" s="11"/>
      <c r="E32" s="11"/>
      <c r="F32" s="13"/>
      <c r="G32" s="11"/>
      <c r="H32" s="11"/>
      <c r="I32" s="24"/>
      <c r="J32" s="25"/>
      <c r="K32" s="13"/>
      <c r="L32" s="35"/>
      <c r="M32" s="12"/>
    </row>
    <row r="33" spans="2:16" ht="15">
      <c r="B33" s="11"/>
      <c r="C33" s="20" t="s">
        <v>43</v>
      </c>
      <c r="D33" s="11"/>
      <c r="E33" s="11"/>
      <c r="F33" s="50">
        <v>26.3</v>
      </c>
      <c r="G33" s="51">
        <v>13.5</v>
      </c>
      <c r="H33" s="51">
        <v>11.3</v>
      </c>
      <c r="I33" s="52"/>
      <c r="J33" s="53"/>
      <c r="K33" s="21">
        <f aca="true" t="shared" si="10" ref="K33:M34">IF(N33=0,"",N33)</f>
      </c>
      <c r="L33" s="34">
        <f t="shared" si="10"/>
      </c>
      <c r="M33" s="23">
        <f t="shared" si="10"/>
      </c>
      <c r="N33" s="4">
        <f>((I33-J33)*F$72/100+J33*G$72/100)*F33</f>
        <v>0</v>
      </c>
      <c r="O33" s="4">
        <f>I33*G33</f>
        <v>0</v>
      </c>
      <c r="P33" s="4">
        <f>I33*H33</f>
        <v>0</v>
      </c>
    </row>
    <row r="34" spans="2:16" ht="15">
      <c r="B34" s="11"/>
      <c r="C34" s="20" t="s">
        <v>44</v>
      </c>
      <c r="D34" s="11"/>
      <c r="E34" s="11"/>
      <c r="F34" s="50">
        <v>24.7</v>
      </c>
      <c r="G34" s="51">
        <v>11</v>
      </c>
      <c r="H34" s="51">
        <v>10.6</v>
      </c>
      <c r="I34" s="52"/>
      <c r="J34" s="53"/>
      <c r="K34" s="21">
        <f t="shared" si="10"/>
      </c>
      <c r="L34" s="34">
        <f t="shared" si="10"/>
      </c>
      <c r="M34" s="23">
        <f t="shared" si="10"/>
      </c>
      <c r="N34" s="4">
        <f>((I34-J34)*F$72/100+J34*G$72/100)*F34</f>
        <v>0</v>
      </c>
      <c r="O34" s="4">
        <f>I34*G34</f>
        <v>0</v>
      </c>
      <c r="P34" s="4">
        <f>I34*H34</f>
        <v>0</v>
      </c>
    </row>
    <row r="35" spans="2:13" ht="15">
      <c r="B35" s="11"/>
      <c r="C35" s="20" t="s">
        <v>45</v>
      </c>
      <c r="D35" s="11"/>
      <c r="E35" s="11"/>
      <c r="F35" s="13"/>
      <c r="G35" s="11"/>
      <c r="H35" s="11"/>
      <c r="I35" s="24"/>
      <c r="J35" s="25"/>
      <c r="K35" s="13"/>
      <c r="L35" s="35"/>
      <c r="M35" s="12"/>
    </row>
    <row r="36" spans="2:16" ht="15">
      <c r="B36" s="11"/>
      <c r="C36" s="20" t="s">
        <v>43</v>
      </c>
      <c r="D36" s="11"/>
      <c r="E36" s="11"/>
      <c r="F36" s="50">
        <v>36.6</v>
      </c>
      <c r="G36" s="51">
        <v>18.4</v>
      </c>
      <c r="H36" s="51">
        <v>17.9</v>
      </c>
      <c r="I36" s="52"/>
      <c r="J36" s="53"/>
      <c r="K36" s="21">
        <f aca="true" t="shared" si="11" ref="K36:M39">IF(N36=0,"",N36)</f>
      </c>
      <c r="L36" s="34">
        <f t="shared" si="11"/>
      </c>
      <c r="M36" s="23">
        <f t="shared" si="11"/>
      </c>
      <c r="N36" s="4">
        <f>((I36-J36)*F$72/100+J36*G$72/100)*F36</f>
        <v>0</v>
      </c>
      <c r="O36" s="4">
        <f>I36*G36</f>
        <v>0</v>
      </c>
      <c r="P36" s="4">
        <f>I36*H36</f>
        <v>0</v>
      </c>
    </row>
    <row r="37" spans="2:16" ht="15">
      <c r="B37" s="11"/>
      <c r="C37" s="20" t="s">
        <v>44</v>
      </c>
      <c r="D37" s="11"/>
      <c r="E37" s="11"/>
      <c r="F37" s="50">
        <v>34.3</v>
      </c>
      <c r="G37" s="51">
        <v>15.4</v>
      </c>
      <c r="H37" s="51">
        <v>16.4</v>
      </c>
      <c r="I37" s="52"/>
      <c r="J37" s="53"/>
      <c r="K37" s="21">
        <f t="shared" si="11"/>
      </c>
      <c r="L37" s="34">
        <f t="shared" si="11"/>
      </c>
      <c r="M37" s="23">
        <f t="shared" si="11"/>
      </c>
      <c r="N37" s="4">
        <f>((I37-J37)*F$72/100+J37*G$72/100)*F37</f>
        <v>0</v>
      </c>
      <c r="O37" s="4">
        <f>I37*G37</f>
        <v>0</v>
      </c>
      <c r="P37" s="4">
        <f>I37*H37</f>
        <v>0</v>
      </c>
    </row>
    <row r="38" spans="2:16" ht="15">
      <c r="B38" s="11"/>
      <c r="C38" s="20" t="s">
        <v>46</v>
      </c>
      <c r="D38" s="11"/>
      <c r="E38" s="11"/>
      <c r="F38" s="50">
        <v>37.3</v>
      </c>
      <c r="G38" s="51">
        <v>18.6</v>
      </c>
      <c r="H38" s="51">
        <v>18.1</v>
      </c>
      <c r="I38" s="52"/>
      <c r="J38" s="53"/>
      <c r="K38" s="21">
        <f t="shared" si="11"/>
      </c>
      <c r="L38" s="34">
        <f t="shared" si="11"/>
      </c>
      <c r="M38" s="23">
        <f t="shared" si="11"/>
      </c>
      <c r="N38" s="4">
        <f>((I38-J38)*F$72/100+J38*G$72/100)*F38</f>
        <v>0</v>
      </c>
      <c r="O38" s="4">
        <f>I38*G38</f>
        <v>0</v>
      </c>
      <c r="P38" s="4">
        <f>I38*H38</f>
        <v>0</v>
      </c>
    </row>
    <row r="39" spans="2:16" ht="15">
      <c r="B39" s="11"/>
      <c r="C39" s="20" t="s">
        <v>44</v>
      </c>
      <c r="D39" s="11"/>
      <c r="E39" s="11"/>
      <c r="F39" s="50">
        <v>34.9</v>
      </c>
      <c r="G39" s="51">
        <v>15.6</v>
      </c>
      <c r="H39" s="51">
        <v>16.6</v>
      </c>
      <c r="I39" s="52"/>
      <c r="J39" s="53"/>
      <c r="K39" s="21">
        <f t="shared" si="11"/>
      </c>
      <c r="L39" s="34">
        <f t="shared" si="11"/>
      </c>
      <c r="M39" s="23">
        <f t="shared" si="11"/>
      </c>
      <c r="N39" s="4">
        <f>((I39-J39)*F$72/100+J39*G$72/100)*F39</f>
        <v>0</v>
      </c>
      <c r="O39" s="4">
        <f>I39*G39</f>
        <v>0</v>
      </c>
      <c r="P39" s="4">
        <f>I39*H39</f>
        <v>0</v>
      </c>
    </row>
    <row r="40" spans="2:13" ht="15">
      <c r="B40" s="20" t="s">
        <v>47</v>
      </c>
      <c r="C40" s="20" t="s">
        <v>48</v>
      </c>
      <c r="D40" s="11"/>
      <c r="E40" s="11"/>
      <c r="F40" s="13"/>
      <c r="G40" s="11"/>
      <c r="H40" s="11"/>
      <c r="I40" s="24"/>
      <c r="J40" s="25"/>
      <c r="K40" s="13"/>
      <c r="L40" s="35"/>
      <c r="M40" s="12"/>
    </row>
    <row r="41" spans="2:16" ht="15">
      <c r="B41" s="11"/>
      <c r="C41" s="20" t="s">
        <v>43</v>
      </c>
      <c r="D41" s="11"/>
      <c r="E41" s="11"/>
      <c r="F41" s="54">
        <v>3.42</v>
      </c>
      <c r="G41" s="55">
        <v>1.6</v>
      </c>
      <c r="H41" s="55">
        <v>2.2</v>
      </c>
      <c r="I41" s="56"/>
      <c r="J41" s="57"/>
      <c r="K41" s="21">
        <f aca="true" t="shared" si="12" ref="K41:M42">IF(N41=0,"",N41)</f>
      </c>
      <c r="L41" s="34">
        <f t="shared" si="12"/>
      </c>
      <c r="M41" s="23">
        <f t="shared" si="12"/>
      </c>
      <c r="N41" s="4">
        <f>((I41-J41)*F$72/100+J41*G$72/100)*F41</f>
        <v>0</v>
      </c>
      <c r="O41" s="4">
        <f>I41*G41</f>
        <v>0</v>
      </c>
      <c r="P41" s="4">
        <f>I41*H41</f>
        <v>0</v>
      </c>
    </row>
    <row r="42" spans="2:16" ht="15">
      <c r="B42" s="11"/>
      <c r="C42" s="20" t="s">
        <v>44</v>
      </c>
      <c r="D42" s="11"/>
      <c r="E42" s="11"/>
      <c r="F42" s="54">
        <v>3.29</v>
      </c>
      <c r="G42" s="55">
        <v>1.4</v>
      </c>
      <c r="H42" s="55">
        <v>1.9</v>
      </c>
      <c r="I42" s="56"/>
      <c r="J42" s="57"/>
      <c r="K42" s="21">
        <f t="shared" si="12"/>
      </c>
      <c r="L42" s="34">
        <f t="shared" si="12"/>
      </c>
      <c r="M42" s="23">
        <f t="shared" si="12"/>
      </c>
      <c r="N42" s="4">
        <f>((I42-J42)*F$72/100+J42*G$72/100)*F42</f>
        <v>0</v>
      </c>
      <c r="O42" s="4">
        <f>I42*G42</f>
        <v>0</v>
      </c>
      <c r="P42" s="4">
        <f>I42*H42</f>
        <v>0</v>
      </c>
    </row>
    <row r="43" spans="2:13" ht="15">
      <c r="B43" s="20" t="s">
        <v>49</v>
      </c>
      <c r="C43" s="20" t="s">
        <v>50</v>
      </c>
      <c r="D43" s="11"/>
      <c r="E43" s="11"/>
      <c r="F43" s="13"/>
      <c r="G43" s="11"/>
      <c r="H43" s="11"/>
      <c r="I43" s="24"/>
      <c r="J43" s="25"/>
      <c r="K43" s="13"/>
      <c r="L43" s="35"/>
      <c r="M43" s="12"/>
    </row>
    <row r="44" spans="2:16" ht="15">
      <c r="B44" s="11"/>
      <c r="C44" s="20" t="s">
        <v>43</v>
      </c>
      <c r="D44" s="11"/>
      <c r="E44" s="11"/>
      <c r="F44" s="58">
        <v>10.8</v>
      </c>
      <c r="G44" s="55">
        <v>6</v>
      </c>
      <c r="H44" s="55">
        <v>6</v>
      </c>
      <c r="I44" s="56"/>
      <c r="J44" s="57"/>
      <c r="K44" s="21">
        <f aca="true" t="shared" si="13" ref="K44:M45">IF(N44=0,"",N44)</f>
      </c>
      <c r="L44" s="34">
        <f t="shared" si="13"/>
      </c>
      <c r="M44" s="23">
        <f t="shared" si="13"/>
      </c>
      <c r="N44" s="4">
        <f>((I44-J44)*F$72/100+J44*G$72/100)*F44</f>
        <v>0</v>
      </c>
      <c r="O44" s="4">
        <f>I44*G44</f>
        <v>0</v>
      </c>
      <c r="P44" s="4">
        <f>I44*H44</f>
        <v>0</v>
      </c>
    </row>
    <row r="45" spans="2:16" ht="15">
      <c r="B45" s="11"/>
      <c r="C45" s="20" t="s">
        <v>44</v>
      </c>
      <c r="D45" s="11"/>
      <c r="E45" s="11"/>
      <c r="F45" s="58">
        <v>9</v>
      </c>
      <c r="G45" s="55">
        <v>4.5</v>
      </c>
      <c r="H45" s="55">
        <v>5</v>
      </c>
      <c r="I45" s="56"/>
      <c r="J45" s="57"/>
      <c r="K45" s="21">
        <f t="shared" si="13"/>
      </c>
      <c r="L45" s="34">
        <f t="shared" si="13"/>
      </c>
      <c r="M45" s="23">
        <f t="shared" si="13"/>
      </c>
      <c r="N45" s="4">
        <f>((I45-J45)*F$72/100+J45*G$72/100)*F45</f>
        <v>0</v>
      </c>
      <c r="O45" s="4">
        <f>I45*G45</f>
        <v>0</v>
      </c>
      <c r="P45" s="4">
        <f>I45*H45</f>
        <v>0</v>
      </c>
    </row>
    <row r="46" spans="2:13" ht="15">
      <c r="B46" s="20" t="s">
        <v>51</v>
      </c>
      <c r="C46" s="20" t="s">
        <v>52</v>
      </c>
      <c r="D46" s="11"/>
      <c r="E46" s="11"/>
      <c r="F46" s="13"/>
      <c r="G46" s="11"/>
      <c r="H46" s="11"/>
      <c r="I46" s="24"/>
      <c r="J46" s="25"/>
      <c r="K46" s="13"/>
      <c r="L46" s="35"/>
      <c r="M46" s="12"/>
    </row>
    <row r="47" spans="2:16" ht="15">
      <c r="B47" s="11" t="s">
        <v>53</v>
      </c>
      <c r="C47" s="20" t="s">
        <v>43</v>
      </c>
      <c r="D47" s="11"/>
      <c r="E47" s="11"/>
      <c r="F47" s="58">
        <v>15.5</v>
      </c>
      <c r="G47" s="55">
        <v>6</v>
      </c>
      <c r="H47" s="55">
        <v>6</v>
      </c>
      <c r="I47" s="56"/>
      <c r="J47" s="57"/>
      <c r="K47" s="21">
        <f aca="true" t="shared" si="14" ref="K47:M49">IF(N47=0,"",N47)</f>
      </c>
      <c r="L47" s="34">
        <f t="shared" si="14"/>
      </c>
      <c r="M47" s="23">
        <f t="shared" si="14"/>
      </c>
      <c r="N47" s="4">
        <f>((I47-J47)*F$72/100+J47*G$72/100)*F47</f>
        <v>0</v>
      </c>
      <c r="O47" s="4">
        <f>I47*G47</f>
        <v>0</v>
      </c>
      <c r="P47" s="4">
        <f>I47*H47</f>
        <v>0</v>
      </c>
    </row>
    <row r="48" spans="2:16" ht="15">
      <c r="B48" s="11"/>
      <c r="C48" s="20" t="s">
        <v>44</v>
      </c>
      <c r="D48" s="11"/>
      <c r="E48" s="11"/>
      <c r="F48" s="58">
        <v>13.3</v>
      </c>
      <c r="G48" s="55">
        <v>4.5</v>
      </c>
      <c r="H48" s="55">
        <v>5</v>
      </c>
      <c r="I48" s="56"/>
      <c r="J48" s="57"/>
      <c r="K48" s="21">
        <f t="shared" si="14"/>
      </c>
      <c r="L48" s="34">
        <f t="shared" si="14"/>
      </c>
      <c r="M48" s="23">
        <f t="shared" si="14"/>
      </c>
      <c r="N48" s="4">
        <f>((I48-J48)*F$72/100+J48*G$72/100)*F48</f>
        <v>0</v>
      </c>
      <c r="O48" s="4">
        <f>I48*G48</f>
        <v>0</v>
      </c>
      <c r="P48" s="4">
        <f>I48*H48</f>
        <v>0</v>
      </c>
    </row>
    <row r="49" spans="2:16" ht="15">
      <c r="B49" s="11" t="s">
        <v>54</v>
      </c>
      <c r="C49" s="20"/>
      <c r="D49" s="11"/>
      <c r="E49" s="11"/>
      <c r="F49" s="50">
        <v>22.1</v>
      </c>
      <c r="G49" s="51">
        <v>9.6</v>
      </c>
      <c r="H49" s="51">
        <v>8.8</v>
      </c>
      <c r="I49" s="52"/>
      <c r="J49" s="53"/>
      <c r="K49" s="21">
        <f t="shared" si="14"/>
      </c>
      <c r="L49" s="34">
        <f t="shared" si="14"/>
      </c>
      <c r="M49" s="23">
        <f t="shared" si="14"/>
      </c>
      <c r="N49" s="4">
        <f>((I49-J49)*F$72/100+J49*G$72/100)*F49</f>
        <v>0</v>
      </c>
      <c r="O49" s="4">
        <f>I49*G49</f>
        <v>0</v>
      </c>
      <c r="P49" s="4">
        <f>I49*H49</f>
        <v>0</v>
      </c>
    </row>
    <row r="50" spans="2:13" ht="15">
      <c r="B50" s="20" t="s">
        <v>55</v>
      </c>
      <c r="C50" s="20" t="s">
        <v>56</v>
      </c>
      <c r="D50" s="11"/>
      <c r="E50" s="11"/>
      <c r="F50" s="36"/>
      <c r="G50" s="37"/>
      <c r="H50" s="37"/>
      <c r="I50" s="24"/>
      <c r="J50" s="25"/>
      <c r="K50" s="13"/>
      <c r="L50" s="35"/>
      <c r="M50" s="12"/>
    </row>
    <row r="51" spans="2:16" ht="15">
      <c r="B51" s="11"/>
      <c r="C51" s="20" t="s">
        <v>43</v>
      </c>
      <c r="D51" s="11"/>
      <c r="E51" s="11"/>
      <c r="F51" s="58">
        <v>11.9</v>
      </c>
      <c r="G51" s="55">
        <v>5.5</v>
      </c>
      <c r="H51" s="55">
        <v>5.6</v>
      </c>
      <c r="I51" s="56">
        <v>800</v>
      </c>
      <c r="J51" s="57"/>
      <c r="K51" s="21">
        <f aca="true" t="shared" si="15" ref="K51:M52">IF(N51=0,"",N51)</f>
        <v>6664</v>
      </c>
      <c r="L51" s="34">
        <f t="shared" si="15"/>
        <v>4400</v>
      </c>
      <c r="M51" s="23">
        <f t="shared" si="15"/>
        <v>4480</v>
      </c>
      <c r="N51" s="4">
        <f>((I51-J51)*F$72/100+J51*G$72/100)*F51</f>
        <v>6664</v>
      </c>
      <c r="O51" s="4">
        <f>I51*G51</f>
        <v>4400</v>
      </c>
      <c r="P51" s="4">
        <f>I51*H51</f>
        <v>4480</v>
      </c>
    </row>
    <row r="52" spans="2:16" ht="15">
      <c r="B52" s="11"/>
      <c r="C52" s="20" t="s">
        <v>44</v>
      </c>
      <c r="D52" s="11"/>
      <c r="E52" s="11"/>
      <c r="F52" s="58">
        <v>9.8</v>
      </c>
      <c r="G52" s="55">
        <v>4.4</v>
      </c>
      <c r="H52" s="55">
        <v>5.1</v>
      </c>
      <c r="I52" s="56"/>
      <c r="J52" s="57"/>
      <c r="K52" s="21">
        <f t="shared" si="15"/>
      </c>
      <c r="L52" s="34">
        <f t="shared" si="15"/>
      </c>
      <c r="M52" s="23">
        <f t="shared" si="15"/>
      </c>
      <c r="N52" s="4">
        <f>((I52-J52)*F$72/100+J52*G$72/100)*F52</f>
        <v>0</v>
      </c>
      <c r="O52" s="4">
        <f>I52*G52</f>
        <v>0</v>
      </c>
      <c r="P52" s="4">
        <f>I52*H52</f>
        <v>0</v>
      </c>
    </row>
    <row r="53" spans="2:13" ht="15">
      <c r="B53" s="11"/>
      <c r="C53" s="20" t="s">
        <v>57</v>
      </c>
      <c r="D53" s="11"/>
      <c r="E53" s="11"/>
      <c r="F53" s="36"/>
      <c r="G53" s="37"/>
      <c r="H53" s="37"/>
      <c r="I53" s="24"/>
      <c r="J53" s="25"/>
      <c r="K53" s="13"/>
      <c r="L53" s="35"/>
      <c r="M53" s="12"/>
    </row>
    <row r="54" spans="2:16" ht="15">
      <c r="B54" s="11"/>
      <c r="C54" s="20" t="s">
        <v>43</v>
      </c>
      <c r="D54" s="11"/>
      <c r="E54" s="11"/>
      <c r="F54" s="58">
        <v>13.6</v>
      </c>
      <c r="G54" s="55">
        <v>6</v>
      </c>
      <c r="H54" s="55">
        <v>6</v>
      </c>
      <c r="I54" s="56"/>
      <c r="J54" s="57"/>
      <c r="K54" s="21">
        <f aca="true" t="shared" si="16" ref="K54:M55">IF(N54=0,"",N54)</f>
      </c>
      <c r="L54" s="34">
        <f t="shared" si="16"/>
      </c>
      <c r="M54" s="23">
        <f t="shared" si="16"/>
      </c>
      <c r="N54" s="4">
        <f>((I54-J54)*F$72/100+J54*G$72/100)*F54</f>
        <v>0</v>
      </c>
      <c r="O54" s="4">
        <f>I54*G54</f>
        <v>0</v>
      </c>
      <c r="P54" s="4">
        <f>I54*H54</f>
        <v>0</v>
      </c>
    </row>
    <row r="55" spans="2:16" ht="15">
      <c r="B55" s="11"/>
      <c r="C55" s="20" t="s">
        <v>44</v>
      </c>
      <c r="D55" s="11"/>
      <c r="E55" s="11"/>
      <c r="F55" s="58">
        <v>11.2</v>
      </c>
      <c r="G55" s="55">
        <v>4.9</v>
      </c>
      <c r="H55" s="55">
        <v>5.4</v>
      </c>
      <c r="I55" s="56"/>
      <c r="J55" s="57"/>
      <c r="K55" s="26">
        <f t="shared" si="16"/>
      </c>
      <c r="L55" s="27">
        <f t="shared" si="16"/>
      </c>
      <c r="M55" s="28">
        <f t="shared" si="16"/>
      </c>
      <c r="N55" s="4">
        <f>((I55-J55)*F$72/100+J55*G$72/100)*F55</f>
        <v>0</v>
      </c>
      <c r="O55" s="4">
        <f>I55*G55</f>
        <v>0</v>
      </c>
      <c r="P55" s="4">
        <f>I55*H55</f>
        <v>0</v>
      </c>
    </row>
    <row r="56" spans="2:13" ht="15">
      <c r="B56" s="15"/>
      <c r="C56" s="15"/>
      <c r="D56" s="15"/>
      <c r="E56" s="15"/>
      <c r="F56" s="18"/>
      <c r="G56" s="15"/>
      <c r="H56" s="15"/>
      <c r="I56" s="30"/>
      <c r="J56" s="31"/>
      <c r="K56" s="18"/>
      <c r="L56" s="32"/>
      <c r="M56" s="33"/>
    </row>
    <row r="57" spans="2:13" ht="15.75">
      <c r="B57" s="8" t="s">
        <v>58</v>
      </c>
      <c r="C57" s="20" t="s">
        <v>59</v>
      </c>
      <c r="D57" s="11"/>
      <c r="E57" s="11"/>
      <c r="F57" s="13"/>
      <c r="G57" s="11"/>
      <c r="H57" s="11"/>
      <c r="I57" s="38" t="s">
        <v>60</v>
      </c>
      <c r="J57" s="25"/>
      <c r="K57" s="13"/>
      <c r="L57" s="35"/>
      <c r="M57" s="12"/>
    </row>
    <row r="58" spans="2:16" ht="15">
      <c r="B58" s="20" t="s">
        <v>61</v>
      </c>
      <c r="C58" s="20" t="s">
        <v>62</v>
      </c>
      <c r="D58" s="11"/>
      <c r="E58" s="11"/>
      <c r="F58" s="50">
        <v>28.6</v>
      </c>
      <c r="G58" s="51">
        <v>20.2</v>
      </c>
      <c r="H58" s="51">
        <v>12.8</v>
      </c>
      <c r="I58" s="52"/>
      <c r="J58" s="53"/>
      <c r="K58" s="21">
        <f>IF(N58=0,"",N58)</f>
      </c>
      <c r="L58" s="34">
        <f>IF(O58=0,"",O58)</f>
      </c>
      <c r="M58" s="23">
        <f>IF(P58=0,"",P58)</f>
      </c>
      <c r="N58" s="4">
        <f>((I58-J58)*G$73/100+J58*G$73/100)*F58</f>
        <v>0</v>
      </c>
      <c r="O58" s="4">
        <f>I58*G58</f>
        <v>0</v>
      </c>
      <c r="P58" s="4">
        <f>I58*H58</f>
        <v>0</v>
      </c>
    </row>
    <row r="59" spans="2:13" ht="15">
      <c r="B59" s="20" t="s">
        <v>63</v>
      </c>
      <c r="C59" s="20" t="s">
        <v>64</v>
      </c>
      <c r="D59" s="11"/>
      <c r="E59" s="11"/>
      <c r="F59" s="13"/>
      <c r="G59" s="11"/>
      <c r="H59" s="11"/>
      <c r="I59" s="38" t="s">
        <v>60</v>
      </c>
      <c r="J59" s="25"/>
      <c r="K59" s="13"/>
      <c r="L59" s="35"/>
      <c r="M59" s="12"/>
    </row>
    <row r="60" spans="2:16" ht="15">
      <c r="B60" s="11"/>
      <c r="C60" s="20" t="s">
        <v>65</v>
      </c>
      <c r="D60" s="11"/>
      <c r="E60" s="11"/>
      <c r="F60" s="50">
        <v>78.6</v>
      </c>
      <c r="G60" s="51">
        <v>47.7</v>
      </c>
      <c r="H60" s="51">
        <v>36</v>
      </c>
      <c r="I60" s="52"/>
      <c r="J60" s="53"/>
      <c r="K60" s="21">
        <f aca="true" t="shared" si="17" ref="K60:M61">IF(N60=0,"",N60)</f>
      </c>
      <c r="L60" s="34">
        <f t="shared" si="17"/>
      </c>
      <c r="M60" s="23">
        <f t="shared" si="17"/>
      </c>
      <c r="N60" s="4">
        <f>((I60-J60)*G$73/100+J60*G$73/100)*F60</f>
        <v>0</v>
      </c>
      <c r="O60" s="4">
        <f>I60*G60</f>
        <v>0</v>
      </c>
      <c r="P60" s="4">
        <f>I60*H60</f>
        <v>0</v>
      </c>
    </row>
    <row r="61" spans="2:16" ht="15">
      <c r="B61" s="11"/>
      <c r="C61" s="20" t="s">
        <v>66</v>
      </c>
      <c r="D61" s="11"/>
      <c r="E61" s="11"/>
      <c r="F61" s="50">
        <v>75.4</v>
      </c>
      <c r="G61" s="51">
        <v>34</v>
      </c>
      <c r="H61" s="51">
        <v>36</v>
      </c>
      <c r="I61" s="52"/>
      <c r="J61" s="53"/>
      <c r="K61" s="21">
        <f t="shared" si="17"/>
      </c>
      <c r="L61" s="34">
        <f t="shared" si="17"/>
      </c>
      <c r="M61" s="23">
        <f t="shared" si="17"/>
      </c>
      <c r="N61" s="4">
        <f>((I61-J61)*G$73/100+J61*G$73/100)*F61</f>
        <v>0</v>
      </c>
      <c r="O61" s="4">
        <f>I61*G61</f>
        <v>0</v>
      </c>
      <c r="P61" s="4">
        <f>I61*H61</f>
        <v>0</v>
      </c>
    </row>
    <row r="62" spans="2:13" ht="15">
      <c r="B62" s="20" t="s">
        <v>67</v>
      </c>
      <c r="C62" s="20" t="s">
        <v>68</v>
      </c>
      <c r="D62" s="11"/>
      <c r="E62" s="11"/>
      <c r="F62" s="13"/>
      <c r="G62" s="11"/>
      <c r="H62" s="11"/>
      <c r="I62" s="38" t="s">
        <v>60</v>
      </c>
      <c r="J62" s="25"/>
      <c r="K62" s="13"/>
      <c r="L62" s="35"/>
      <c r="M62" s="12"/>
    </row>
    <row r="63" spans="2:16" ht="15">
      <c r="B63" s="11"/>
      <c r="C63" s="20" t="s">
        <v>65</v>
      </c>
      <c r="D63" s="11"/>
      <c r="E63" s="11"/>
      <c r="F63" s="50">
        <v>29</v>
      </c>
      <c r="G63" s="51">
        <v>16</v>
      </c>
      <c r="H63" s="51">
        <v>17</v>
      </c>
      <c r="I63" s="52"/>
      <c r="J63" s="53"/>
      <c r="K63" s="21">
        <f aca="true" t="shared" si="18" ref="K63:M64">IF(N63=0,"",N63)</f>
      </c>
      <c r="L63" s="34">
        <f t="shared" si="18"/>
      </c>
      <c r="M63" s="23">
        <f t="shared" si="18"/>
      </c>
      <c r="N63" s="4">
        <f>((I63-J63)*G$73/100+J63*G$73/100)*F63</f>
        <v>0</v>
      </c>
      <c r="O63" s="4">
        <f>I63*G63</f>
        <v>0</v>
      </c>
      <c r="P63" s="4">
        <f>I63*H63</f>
        <v>0</v>
      </c>
    </row>
    <row r="64" spans="2:16" ht="15">
      <c r="B64" s="11"/>
      <c r="C64" s="20" t="s">
        <v>66</v>
      </c>
      <c r="D64" s="11"/>
      <c r="E64" s="11"/>
      <c r="F64" s="50">
        <v>26</v>
      </c>
      <c r="G64" s="51">
        <v>12</v>
      </c>
      <c r="H64" s="51">
        <v>17</v>
      </c>
      <c r="I64" s="52"/>
      <c r="J64" s="53"/>
      <c r="K64" s="21">
        <f t="shared" si="18"/>
      </c>
      <c r="L64" s="34">
        <f t="shared" si="18"/>
      </c>
      <c r="M64" s="23">
        <f t="shared" si="18"/>
      </c>
      <c r="N64" s="4">
        <f>((I64-J64)*G$73/100+J64*G$73/100)*F64</f>
        <v>0</v>
      </c>
      <c r="O64" s="4">
        <f>I64*G64</f>
        <v>0</v>
      </c>
      <c r="P64" s="4">
        <f>I64*H64</f>
        <v>0</v>
      </c>
    </row>
    <row r="65" spans="2:13" ht="15">
      <c r="B65" s="20" t="s">
        <v>69</v>
      </c>
      <c r="C65" s="20" t="s">
        <v>70</v>
      </c>
      <c r="D65" s="11"/>
      <c r="E65" s="11"/>
      <c r="F65" s="13"/>
      <c r="G65" s="11"/>
      <c r="H65" s="11"/>
      <c r="I65" s="38" t="s">
        <v>60</v>
      </c>
      <c r="J65" s="25"/>
      <c r="K65" s="13"/>
      <c r="L65" s="35"/>
      <c r="M65" s="12"/>
    </row>
    <row r="66" spans="2:16" ht="15">
      <c r="B66" s="11"/>
      <c r="C66" s="20" t="s">
        <v>65</v>
      </c>
      <c r="D66" s="11"/>
      <c r="E66" s="11"/>
      <c r="F66" s="50">
        <v>164</v>
      </c>
      <c r="G66" s="51">
        <v>81</v>
      </c>
      <c r="H66" s="51">
        <v>71</v>
      </c>
      <c r="I66" s="52"/>
      <c r="J66" s="53"/>
      <c r="K66" s="21">
        <f aca="true" t="shared" si="19" ref="K66:M67">IF(N66=0,"",N66)</f>
      </c>
      <c r="L66" s="34">
        <f t="shared" si="19"/>
      </c>
      <c r="M66" s="23">
        <f t="shared" si="19"/>
      </c>
      <c r="N66" s="4">
        <f>((I66-J66)*G$73/100+J66*G$73/100)*F66</f>
        <v>0</v>
      </c>
      <c r="O66" s="4">
        <f>I66*G66</f>
        <v>0</v>
      </c>
      <c r="P66" s="4">
        <f>I66*H66</f>
        <v>0</v>
      </c>
    </row>
    <row r="67" spans="2:16" ht="15">
      <c r="B67" s="11"/>
      <c r="C67" s="20" t="s">
        <v>66</v>
      </c>
      <c r="D67" s="11"/>
      <c r="E67" s="11"/>
      <c r="F67" s="50">
        <v>150</v>
      </c>
      <c r="G67" s="51">
        <v>52</v>
      </c>
      <c r="H67" s="51">
        <v>71</v>
      </c>
      <c r="I67" s="52"/>
      <c r="J67" s="53"/>
      <c r="K67" s="21">
        <f t="shared" si="19"/>
      </c>
      <c r="L67" s="34">
        <f t="shared" si="19"/>
      </c>
      <c r="M67" s="23">
        <f t="shared" si="19"/>
      </c>
      <c r="N67" s="4">
        <f>((I67-J67)*G$73/100+J67*G$73/100)*F67</f>
        <v>0</v>
      </c>
      <c r="O67" s="4">
        <f>I67*G67</f>
        <v>0</v>
      </c>
      <c r="P67" s="4">
        <f>I67*H67</f>
        <v>0</v>
      </c>
    </row>
    <row r="68" spans="2:13" ht="15">
      <c r="B68" s="11"/>
      <c r="C68" s="11"/>
      <c r="D68" s="11"/>
      <c r="E68" s="11"/>
      <c r="F68" s="13"/>
      <c r="G68" s="11"/>
      <c r="H68" s="11"/>
      <c r="I68" s="13"/>
      <c r="J68" s="11"/>
      <c r="K68" s="39"/>
      <c r="L68" s="40"/>
      <c r="M68" s="41"/>
    </row>
    <row r="69" spans="2:16" ht="15.75">
      <c r="B69" s="14" t="s">
        <v>71</v>
      </c>
      <c r="C69" s="15"/>
      <c r="D69" s="15"/>
      <c r="E69" s="15"/>
      <c r="F69" s="15"/>
      <c r="G69" s="15"/>
      <c r="H69" s="15"/>
      <c r="I69" s="15"/>
      <c r="J69" s="15"/>
      <c r="K69" s="42">
        <f>IF(N69=0,"",N69)</f>
        <v>20404</v>
      </c>
      <c r="L69" s="42">
        <f>IF(O69=0,"",O69)</f>
        <v>9622</v>
      </c>
      <c r="M69" s="42">
        <f>IF(P69=0,"",P69)</f>
        <v>25704</v>
      </c>
      <c r="N69" s="5">
        <f>SUM(N7:N68)</f>
        <v>20404</v>
      </c>
      <c r="O69" s="5">
        <f>SUM(O7:O68)</f>
        <v>9622</v>
      </c>
      <c r="P69" s="5">
        <f>SUM(P7:P68)</f>
        <v>25704</v>
      </c>
    </row>
    <row r="70" spans="2:13" ht="15.75">
      <c r="B70" s="43" t="s">
        <v>72</v>
      </c>
      <c r="C70" s="43"/>
      <c r="D70" s="43"/>
      <c r="E70" s="43"/>
      <c r="F70" s="43" t="s">
        <v>73</v>
      </c>
      <c r="G70" s="43" t="s">
        <v>74</v>
      </c>
      <c r="H70" s="11"/>
      <c r="I70" s="11"/>
      <c r="J70" s="11"/>
      <c r="K70" s="11"/>
      <c r="L70" s="11"/>
      <c r="M70" s="11"/>
    </row>
    <row r="71" spans="2:13" ht="15">
      <c r="B71" s="11" t="s">
        <v>75</v>
      </c>
      <c r="C71" s="11"/>
      <c r="D71" s="11"/>
      <c r="E71" s="11"/>
      <c r="F71" s="59">
        <v>85</v>
      </c>
      <c r="G71" s="59">
        <v>70</v>
      </c>
      <c r="H71" s="11"/>
      <c r="I71" s="11"/>
      <c r="J71" s="11"/>
      <c r="K71" s="11"/>
      <c r="L71" s="11"/>
      <c r="M71" s="11"/>
    </row>
    <row r="72" spans="2:13" ht="15">
      <c r="B72" s="11" t="s">
        <v>76</v>
      </c>
      <c r="C72" s="11"/>
      <c r="D72" s="11"/>
      <c r="E72" s="11"/>
      <c r="F72" s="59">
        <v>70</v>
      </c>
      <c r="G72" s="59">
        <v>65</v>
      </c>
      <c r="H72" s="11"/>
      <c r="I72" s="11"/>
      <c r="J72" s="11"/>
      <c r="K72" s="11"/>
      <c r="L72" s="11"/>
      <c r="M72" s="11"/>
    </row>
    <row r="73" spans="2:13" ht="15">
      <c r="B73" s="11" t="s">
        <v>77</v>
      </c>
      <c r="C73" s="11"/>
      <c r="D73" s="11"/>
      <c r="E73" s="11"/>
      <c r="F73" s="59"/>
      <c r="G73" s="59">
        <v>60</v>
      </c>
      <c r="H73" s="11"/>
      <c r="I73" s="11"/>
      <c r="J73" s="11"/>
      <c r="K73" s="11"/>
      <c r="L73" s="11"/>
      <c r="M73" s="11"/>
    </row>
    <row r="74" spans="2:13" ht="15">
      <c r="B74" s="11" t="s">
        <v>78</v>
      </c>
      <c r="C74" s="11"/>
      <c r="D74" s="11"/>
      <c r="E74" s="11"/>
      <c r="F74" s="59"/>
      <c r="G74" s="59">
        <v>55</v>
      </c>
      <c r="H74" s="11"/>
      <c r="I74" s="11"/>
      <c r="J74" s="11"/>
      <c r="K74" s="11"/>
      <c r="L74" s="11"/>
      <c r="M74" s="11"/>
    </row>
    <row r="75" spans="2:13" ht="15">
      <c r="B75" s="11" t="s">
        <v>79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2:13" ht="15">
      <c r="B76" s="29" t="s">
        <v>80</v>
      </c>
      <c r="C76" s="15"/>
      <c r="D76" s="60">
        <v>170</v>
      </c>
      <c r="E76" s="29" t="s">
        <v>81</v>
      </c>
      <c r="F76" s="15"/>
      <c r="G76" s="15"/>
      <c r="H76" s="15"/>
      <c r="I76" s="15"/>
      <c r="J76" s="15"/>
      <c r="K76" s="11"/>
      <c r="L76" s="11"/>
      <c r="M76" s="11"/>
    </row>
    <row r="77" spans="2:13" ht="15">
      <c r="B77" s="20" t="s">
        <v>82</v>
      </c>
      <c r="C77" s="11"/>
      <c r="D77" s="51">
        <v>170</v>
      </c>
      <c r="E77" s="20" t="s">
        <v>83</v>
      </c>
      <c r="F77" s="11"/>
      <c r="G77" s="11"/>
      <c r="H77" s="20" t="s">
        <v>84</v>
      </c>
      <c r="I77" s="11"/>
      <c r="J77" s="11"/>
      <c r="K77" s="11"/>
      <c r="L77" s="11"/>
      <c r="M77" s="11"/>
    </row>
    <row r="78" spans="2:13" ht="15">
      <c r="B78" s="29" t="s">
        <v>85</v>
      </c>
      <c r="C78" s="15"/>
      <c r="D78" s="61">
        <v>100</v>
      </c>
      <c r="E78" s="29" t="s">
        <v>86</v>
      </c>
      <c r="F78" s="15"/>
      <c r="G78" s="11"/>
      <c r="H78" s="22">
        <f>D78*D76</f>
        <v>17000</v>
      </c>
      <c r="I78" s="20" t="s">
        <v>87</v>
      </c>
      <c r="J78" s="11"/>
      <c r="K78" s="11"/>
      <c r="L78" s="11"/>
      <c r="M78" s="11"/>
    </row>
    <row r="79" spans="2:13" ht="15">
      <c r="B79" s="11"/>
      <c r="C79" s="11"/>
      <c r="D79" s="55">
        <v>50</v>
      </c>
      <c r="E79" s="20" t="s">
        <v>88</v>
      </c>
      <c r="F79" s="11"/>
      <c r="G79" s="11"/>
      <c r="H79" s="22">
        <f>D79*D77</f>
        <v>8500</v>
      </c>
      <c r="I79" s="20" t="s">
        <v>87</v>
      </c>
      <c r="J79" s="11"/>
      <c r="K79" s="11"/>
      <c r="L79" s="11"/>
      <c r="M79" s="11"/>
    </row>
    <row r="80" spans="2:13" ht="15">
      <c r="B80" s="11"/>
      <c r="C80" s="11"/>
      <c r="D80" s="11"/>
      <c r="E80" s="11"/>
      <c r="F80" s="11"/>
      <c r="G80" s="11"/>
      <c r="H80" s="42">
        <f>H78+H79</f>
        <v>25500</v>
      </c>
      <c r="I80" s="29" t="s">
        <v>87</v>
      </c>
      <c r="J80" s="11"/>
      <c r="K80" s="11"/>
      <c r="L80" s="11"/>
      <c r="M80" s="11"/>
    </row>
    <row r="81" spans="2:13" ht="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ht="16.5">
      <c r="B82" s="20" t="s">
        <v>6</v>
      </c>
      <c r="C82" s="11"/>
      <c r="D82" s="45" t="s">
        <v>10</v>
      </c>
      <c r="E82" s="45" t="s">
        <v>92</v>
      </c>
      <c r="F82" s="45" t="s">
        <v>93</v>
      </c>
      <c r="G82" s="11"/>
      <c r="H82" s="11"/>
      <c r="I82" s="11"/>
      <c r="J82" s="11"/>
      <c r="K82" s="11"/>
      <c r="L82" s="11"/>
      <c r="M82" s="11"/>
    </row>
    <row r="83" spans="2:13" ht="15.75">
      <c r="B83" s="20" t="s">
        <v>89</v>
      </c>
      <c r="C83" s="11"/>
      <c r="D83" s="49">
        <f>K69/($D78+$D79)</f>
        <v>136.02666666666667</v>
      </c>
      <c r="E83" s="49">
        <f>L69/($D78+$D79)</f>
        <v>64.14666666666666</v>
      </c>
      <c r="F83" s="49">
        <f>M69/($D78+$D79)</f>
        <v>171.36</v>
      </c>
      <c r="G83" s="8" t="s">
        <v>90</v>
      </c>
      <c r="H83" s="11"/>
      <c r="I83" s="11"/>
      <c r="J83" s="11"/>
      <c r="K83" s="11"/>
      <c r="L83" s="11"/>
      <c r="M83" s="11"/>
    </row>
    <row r="84" spans="2:13" ht="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</sheetData>
  <mergeCells count="4">
    <mergeCell ref="L2:M2"/>
    <mergeCell ref="F3:H3"/>
    <mergeCell ref="F4:H4"/>
    <mergeCell ref="K3:M3"/>
  </mergeCells>
  <printOptions/>
  <pageMargins left="0.7874015748031497" right="0.3937007874015748" top="1.220472440944882" bottom="0.3937007874015748" header="0.31496062992125984" footer="0.2362204724409449"/>
  <pageSetup fitToHeight="1" fitToWidth="1" horizontalDpi="300" verticalDpi="300" orientation="portrait" paperSize="9" scale="60" r:id="rId2"/>
  <headerFooter alignWithMargins="0">
    <oddHeader>&amp;R&amp;G</oddHeader>
    <oddFooter>&amp;L&amp;"Arial,Standard"&amp;10© DLR Westerwald-Osteifel,  Bahnhofstr. 32, 56410 Montabaur&amp;R&amp;"Arial,Standard"&amp;10Detlef Groß, 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Düngeverordnung und Tierhaltung</dc:title>
  <dc:subject/>
  <dc:creator>Fachstelle für Tierhaltung und</dc:creator>
  <cp:keywords/>
  <dc:description/>
  <cp:lastModifiedBy>Holthaus</cp:lastModifiedBy>
  <cp:lastPrinted>2010-06-22T06:33:16Z</cp:lastPrinted>
  <dcterms:created xsi:type="dcterms:W3CDTF">2006-01-18T13:01:10Z</dcterms:created>
  <dcterms:modified xsi:type="dcterms:W3CDTF">2010-06-22T06:42:36Z</dcterms:modified>
  <cp:category/>
  <cp:version/>
  <cp:contentType/>
  <cp:contentStatus/>
</cp:coreProperties>
</file>