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ob\chatroom\OBST\Beratung\Pflanzenschutz\Insekten\Pflaumenwickler\2025\"/>
    </mc:Choice>
  </mc:AlternateContent>
  <bookViews>
    <workbookView xWindow="0" yWindow="0" windowWidth="19200" windowHeight="8475"/>
  </bookViews>
  <sheets>
    <sheet name="Harpun 2025" sheetId="9"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2" i="9" l="1"/>
  <c r="G81" i="9"/>
  <c r="F81" i="9"/>
  <c r="F82" i="9"/>
  <c r="I76" i="9"/>
  <c r="I77" i="9"/>
  <c r="H75" i="9"/>
  <c r="H76" i="9"/>
  <c r="H73" i="9"/>
  <c r="G75" i="9"/>
  <c r="G76" i="9"/>
  <c r="G77" i="9"/>
  <c r="F77" i="9"/>
  <c r="B82" i="9"/>
  <c r="G82" i="9" s="1"/>
  <c r="B81" i="9"/>
  <c r="H81" i="9" s="1"/>
  <c r="B80" i="9"/>
  <c r="I80" i="9" s="1"/>
  <c r="B79" i="9"/>
  <c r="I79" i="9" s="1"/>
  <c r="B78" i="9"/>
  <c r="E78" i="9" s="1"/>
  <c r="B77" i="9"/>
  <c r="H77" i="9" s="1"/>
  <c r="B76" i="9"/>
  <c r="F76" i="9" s="1"/>
  <c r="B75" i="9"/>
  <c r="E75" i="9" s="1"/>
  <c r="B74" i="9"/>
  <c r="I74" i="9" s="1"/>
  <c r="I73" i="9"/>
  <c r="E73" i="9"/>
  <c r="G80" i="9" l="1"/>
  <c r="I75" i="9"/>
  <c r="G79" i="9"/>
  <c r="H80" i="9"/>
  <c r="F80" i="9"/>
  <c r="H74" i="9"/>
  <c r="F79" i="9"/>
  <c r="H79" i="9"/>
  <c r="I82" i="9"/>
  <c r="I78" i="9"/>
  <c r="G74" i="9"/>
  <c r="G78" i="9"/>
  <c r="I81" i="9"/>
  <c r="H78" i="9"/>
  <c r="E74" i="9"/>
  <c r="I54" i="9"/>
  <c r="I18" i="9"/>
  <c r="G18" i="9"/>
  <c r="F18" i="9"/>
  <c r="F48" i="9"/>
  <c r="I48" i="9"/>
  <c r="H45" i="9"/>
  <c r="B54" i="9"/>
  <c r="H54" i="9" s="1"/>
  <c r="B53" i="9"/>
  <c r="I53" i="9" s="1"/>
  <c r="B52" i="9"/>
  <c r="I52" i="9" s="1"/>
  <c r="B51" i="9"/>
  <c r="F51" i="9" s="1"/>
  <c r="B50" i="9"/>
  <c r="E50" i="9" s="1"/>
  <c r="B49" i="9"/>
  <c r="G49" i="9" s="1"/>
  <c r="B48" i="9"/>
  <c r="H48" i="9" s="1"/>
  <c r="B47" i="9"/>
  <c r="G47" i="9" s="1"/>
  <c r="B46" i="9"/>
  <c r="E46" i="9" s="1"/>
  <c r="I45" i="9"/>
  <c r="E45" i="9"/>
  <c r="H52" i="9" l="1"/>
  <c r="I49" i="9"/>
  <c r="F49" i="9"/>
  <c r="F52" i="9"/>
  <c r="G52" i="9"/>
  <c r="H51" i="9"/>
  <c r="H50" i="9"/>
  <c r="H49" i="9"/>
  <c r="G53" i="9"/>
  <c r="H46" i="9"/>
  <c r="F54" i="9"/>
  <c r="H53" i="9"/>
  <c r="G46" i="9"/>
  <c r="I46" i="9"/>
  <c r="F53" i="9"/>
  <c r="E47" i="9"/>
  <c r="G48" i="9"/>
  <c r="H47" i="9"/>
  <c r="I50" i="9"/>
  <c r="G51" i="9"/>
  <c r="I51" i="9"/>
  <c r="G50" i="9"/>
  <c r="G54" i="9"/>
  <c r="I47" i="9"/>
  <c r="B19" i="9" l="1"/>
  <c r="E19" i="9" l="1"/>
  <c r="F19" i="9"/>
  <c r="I19" i="9"/>
  <c r="G19" i="9"/>
  <c r="B27" i="9"/>
  <c r="I27" i="9" l="1"/>
  <c r="G27" i="9"/>
  <c r="B26" i="9"/>
  <c r="B25" i="9"/>
  <c r="G25" i="9" l="1"/>
  <c r="I25" i="9"/>
  <c r="G26" i="9"/>
  <c r="I26" i="9"/>
  <c r="F26" i="9"/>
  <c r="F25" i="9"/>
  <c r="E26" i="9"/>
  <c r="E25" i="9"/>
  <c r="B24" i="9"/>
  <c r="I24" i="9" s="1"/>
  <c r="B23" i="9"/>
  <c r="I23" i="9" s="1"/>
  <c r="B22" i="9"/>
  <c r="I22" i="9" s="1"/>
  <c r="B21" i="9"/>
  <c r="I21" i="9" s="1"/>
  <c r="B20" i="9"/>
  <c r="E20" i="9" s="1"/>
  <c r="G20" i="9" l="1"/>
  <c r="I20" i="9"/>
  <c r="F20" i="9"/>
  <c r="E21" i="9"/>
  <c r="G21" i="9"/>
  <c r="F21" i="9"/>
  <c r="G22" i="9"/>
  <c r="E22" i="9"/>
  <c r="F22" i="9"/>
  <c r="E23" i="9"/>
  <c r="F23" i="9"/>
  <c r="G23" i="9"/>
  <c r="E24" i="9"/>
  <c r="G24" i="9"/>
  <c r="F24" i="9"/>
  <c r="F27" i="9"/>
  <c r="E27" i="9"/>
</calcChain>
</file>

<file path=xl/sharedStrings.xml><?xml version="1.0" encoding="utf-8"?>
<sst xmlns="http://schemas.openxmlformats.org/spreadsheetml/2006/main" count="140" uniqueCount="51">
  <si>
    <t>Katinka</t>
  </si>
  <si>
    <t>Sorte</t>
  </si>
  <si>
    <t>C. Schöne</t>
  </si>
  <si>
    <t>Auerbacher</t>
  </si>
  <si>
    <t>Topfive</t>
  </si>
  <si>
    <t>Toptaste</t>
  </si>
  <si>
    <t>Mirabelle v.N.</t>
  </si>
  <si>
    <t>Hauszwetsche</t>
  </si>
  <si>
    <t>Presenta</t>
  </si>
  <si>
    <t>Tophit</t>
  </si>
  <si>
    <t>Haganta</t>
  </si>
  <si>
    <t>Pflaumenwicklerbekämpfung 2025</t>
  </si>
  <si>
    <t>Minecto One</t>
  </si>
  <si>
    <t>1. Gen</t>
  </si>
  <si>
    <t>2.Gen</t>
  </si>
  <si>
    <t>1./2.Gen</t>
  </si>
  <si>
    <t>in Abstand 14 Tage /
 Wirkdauer (10)14 Tage</t>
  </si>
  <si>
    <t>https://www.wetter.rlp.de/Agrarmeteorologie/Landwirtschaft/Obstbau/Prognose/Zwetschenreife-</t>
  </si>
  <si>
    <t>in Abstand
 14 Tage</t>
  </si>
  <si>
    <t>07.05.-15.06.</t>
  </si>
  <si>
    <t>[Tage vor Ernte]</t>
  </si>
  <si>
    <t>Harpun*</t>
  </si>
  <si>
    <t>Exirel**</t>
  </si>
  <si>
    <t>Reife***</t>
  </si>
  <si>
    <t>***Die Reifewerte können in der Excel-Tabelle individuell angepasst werden.</t>
  </si>
  <si>
    <t>*** Reifeprognose nach Zwetschenreifemodell Rheinland-Pfalz</t>
  </si>
  <si>
    <t>**Exirel Notfallzulassung nach Art. 53 der VO (EG) 1107/2009 von 15.06.-12.10.2025 Gesamtaufwandmenge max. 1.5 l/ha pro Jahr</t>
  </si>
  <si>
    <t>*Harpun Notfallzulassung nach Art. 53 der VO (EG) 1107/2009 von 15.05.-11.09.2025 Gesamtaufwandmenge max. 1 l/ha pro Jahr</t>
  </si>
  <si>
    <t>Oben aufgeführte Tabelle ist in Wasserschutzgebieten (WSG) abweichend!</t>
  </si>
  <si>
    <t>KEF-Bekämpfung mit genutzt werden. Achtung, abweichende Auflagen für WSG.</t>
  </si>
  <si>
    <t>Die Indikation Pflaumenwickler ist in dieser Anwendung nicht ausgewiesen. Hier kann die Nebenwirkung in der zeitgleich zu erfolgenden</t>
  </si>
  <si>
    <t>Exirel</t>
  </si>
  <si>
    <t xml:space="preserve"> in Abstand 
14 Tage</t>
  </si>
  <si>
    <t>oder 1x</t>
  </si>
  <si>
    <t>Achtung, es gilt in der Notfallzulassung von Exirel die Auflage NG371.1182. Der Einsatz von Minecto One in der gleichen Kultur und Jahr</t>
  </si>
  <si>
    <t>schränkt / verhindert den Einsatz von Exirel in der Aufwandmenge der Notfallzulassung.</t>
  </si>
  <si>
    <t xml:space="preserve">Ein vorheriger oder weiterer Einsatz der Mittel Minecto One oder Exirel in der Indikation gegen den Pflaumenwickler ist durch die </t>
  </si>
  <si>
    <t>Auflage NG371.1182 in der Notfallzulassung von Exirel zur Kirschessigfliegenbekämpfung, bei Nutzung, nicht zulässig.</t>
  </si>
  <si>
    <t>Strategie A</t>
  </si>
  <si>
    <t>Strategie B</t>
  </si>
  <si>
    <t>Bei Anwendung der Strategie ist sowohl in der Anwendungsabfolge sowie auch durch die 
Auswahl der Mittel kein vollumfassender Schutz der Kultur zu erwarten. Witterungseinflüsse
wirken sich möglicherweise ebenfalls negativ auf die Mittelwirkung aus.</t>
  </si>
  <si>
    <t>Sehr frühe Lagen; Frühlagen + 5 Tage; Spätlagen + 7 Tage</t>
  </si>
  <si>
    <t>Strategie A (Pflaumenwicklerbekämpfung - 1. und 2. Gen.)</t>
  </si>
  <si>
    <t>Strategie B (Kombinierte Strategie Pflaumenwickler- und Kirschessigfliegenbekämpfung)</t>
  </si>
  <si>
    <t>Minecto 
One</t>
  </si>
  <si>
    <r>
      <t xml:space="preserve">Nachfolgend sind zwei Strategien zur möglichen Bekämpfung des Pflaumenwicklers aufgeführt.
</t>
    </r>
    <r>
      <rPr>
        <b/>
        <sz val="16"/>
        <color rgb="FF0070C0"/>
        <rFont val="Arial"/>
        <family val="2"/>
      </rPr>
      <t>Strategie A</t>
    </r>
    <r>
      <rPr>
        <sz val="16"/>
        <color theme="1"/>
        <rFont val="Arial"/>
        <family val="2"/>
      </rPr>
      <t xml:space="preserve"> ist </t>
    </r>
    <r>
      <rPr>
        <b/>
        <sz val="16"/>
        <color theme="1"/>
        <rFont val="Arial"/>
        <family val="2"/>
      </rPr>
      <t>mit</t>
    </r>
    <r>
      <rPr>
        <sz val="16"/>
        <color theme="1"/>
        <rFont val="Arial"/>
        <family val="2"/>
      </rPr>
      <t xml:space="preserve"> Einsatz des Mittels Minecto One in der ersten Generation Pflaumenwickler,
</t>
    </r>
    <r>
      <rPr>
        <b/>
        <sz val="16"/>
        <color rgb="FF00B050"/>
        <rFont val="Arial"/>
        <family val="2"/>
      </rPr>
      <t>Strategie B</t>
    </r>
    <r>
      <rPr>
        <sz val="16"/>
        <color theme="1"/>
        <rFont val="Arial"/>
        <family val="2"/>
      </rPr>
      <t xml:space="preserve"> ist </t>
    </r>
    <r>
      <rPr>
        <b/>
        <sz val="16"/>
        <color theme="1"/>
        <rFont val="Arial"/>
        <family val="2"/>
      </rPr>
      <t>ohne</t>
    </r>
    <r>
      <rPr>
        <sz val="16"/>
        <color theme="1"/>
        <rFont val="Arial"/>
        <family val="2"/>
      </rPr>
      <t xml:space="preserve"> Einsatz von Minecto One in der ersten Generation Pflaumenwickler eine
Kombinationsstrategie zur gleichzeitigen Bekämpfung der Kirschessigfliege kurz vor der Ernte.
</t>
    </r>
    <r>
      <rPr>
        <b/>
        <sz val="16"/>
        <color theme="7"/>
        <rFont val="Arial"/>
        <family val="2"/>
      </rPr>
      <t>Strategie C</t>
    </r>
    <r>
      <rPr>
        <sz val="16"/>
        <color theme="1"/>
        <rFont val="Arial"/>
        <family val="2"/>
      </rPr>
      <t xml:space="preserve"> ist </t>
    </r>
    <r>
      <rPr>
        <b/>
        <sz val="16"/>
        <color theme="1"/>
        <rFont val="Arial"/>
        <family val="2"/>
      </rPr>
      <t>ohne</t>
    </r>
    <r>
      <rPr>
        <sz val="16"/>
        <color theme="1"/>
        <rFont val="Arial"/>
        <family val="2"/>
      </rPr>
      <t xml:space="preserve"> Einsatz von Minecto One in der ersten Generation Pflaumenwickler zur reinen Bekämpfung in der zweiten Generation.</t>
    </r>
  </si>
  <si>
    <t>Oben aufgeführte Tabelle ist in Wasserschutzgebieten (WSG) abweichend! Beratung anfragen!</t>
  </si>
  <si>
    <t>Strategie C (Pflaumenwicklerbekämpfung - 2. Gen.)</t>
  </si>
  <si>
    <t>Strategie C</t>
  </si>
  <si>
    <t>Wochen</t>
  </si>
  <si>
    <t>Mit den Präparaten abgedeckte Spanne des Flugverlaufes der zweiten Generation Pflaumenwickler: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</si>
</sst>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07]d/\ mmm/;@"/>
    <numFmt numFmtId="165" formatCode="d/m;@"/>
  </numFmts>
  <fonts count="22" x14ac:knownFonts="1">
    <font>
      <sz val="11"/>
      <color theme="1"/>
      <name val="Calibri"/>
      <family val="2"/>
      <scheme val="minor"/>
    </font>
    <font>
      <sz val="12"/>
      <color theme="1"/>
      <name val="Arial"/>
      <family val="2"/>
    </font>
    <font>
      <sz val="14"/>
      <color theme="1"/>
      <name val="Arial"/>
      <family val="2"/>
    </font>
    <font>
      <b/>
      <sz val="16"/>
      <color theme="1"/>
      <name val="Arial"/>
      <family val="2"/>
    </font>
    <font>
      <u/>
      <sz val="11"/>
      <color theme="10"/>
      <name val="Calibri"/>
      <family val="2"/>
      <scheme val="minor"/>
    </font>
    <font>
      <sz val="10"/>
      <color theme="1"/>
      <name val="Arial"/>
      <family val="2"/>
    </font>
    <font>
      <u/>
      <sz val="10"/>
      <color theme="8" tint="-0.499984740745262"/>
      <name val="Arial"/>
      <family val="2"/>
    </font>
    <font>
      <i/>
      <sz val="11"/>
      <color theme="1"/>
      <name val="Calibri"/>
      <family val="2"/>
      <scheme val="minor"/>
    </font>
    <font>
      <sz val="18"/>
      <color theme="1"/>
      <name val="Calibri"/>
      <family val="2"/>
      <scheme val="minor"/>
    </font>
    <font>
      <b/>
      <sz val="18"/>
      <color theme="1"/>
      <name val="Arial"/>
      <family val="2"/>
    </font>
    <font>
      <sz val="18"/>
      <color theme="1"/>
      <name val="Arial"/>
      <family val="2"/>
    </font>
    <font>
      <sz val="11"/>
      <color theme="1"/>
      <name val="Arial"/>
      <family val="2"/>
    </font>
    <font>
      <b/>
      <sz val="16"/>
      <color rgb="FFFF0000"/>
      <name val="Arial"/>
      <family val="2"/>
    </font>
    <font>
      <sz val="24"/>
      <color rgb="FFFF0000"/>
      <name val="Arial"/>
      <family val="2"/>
    </font>
    <font>
      <b/>
      <sz val="18"/>
      <color rgb="FF0070C0"/>
      <name val="Arial"/>
      <family val="2"/>
    </font>
    <font>
      <b/>
      <sz val="18"/>
      <color rgb="FF00B050"/>
      <name val="Arial"/>
      <family val="2"/>
    </font>
    <font>
      <sz val="12"/>
      <color rgb="FFFF0000"/>
      <name val="Arial"/>
      <family val="2"/>
    </font>
    <font>
      <sz val="16"/>
      <color theme="1"/>
      <name val="Arial"/>
      <family val="2"/>
    </font>
    <font>
      <b/>
      <sz val="16"/>
      <color rgb="FF0070C0"/>
      <name val="Arial"/>
      <family val="2"/>
    </font>
    <font>
      <b/>
      <sz val="16"/>
      <color rgb="FF00B050"/>
      <name val="Arial"/>
      <family val="2"/>
    </font>
    <font>
      <b/>
      <sz val="16"/>
      <color theme="7"/>
      <name val="Arial"/>
      <family val="2"/>
    </font>
    <font>
      <b/>
      <sz val="18"/>
      <color theme="7"/>
      <name val="Arial"/>
      <family val="2"/>
    </font>
  </fonts>
  <fills count="10">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5" tint="-0.249977111117893"/>
        <bgColor indexed="64"/>
      </patternFill>
    </fill>
    <fill>
      <patternFill patternType="solid">
        <fgColor theme="2" tint="-9.9978637043366805E-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ck">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ck">
        <color indexed="64"/>
      </left>
      <right/>
      <top/>
      <bottom style="thin">
        <color indexed="64"/>
      </bottom>
      <diagonal/>
    </border>
    <border>
      <left/>
      <right/>
      <top style="thin">
        <color indexed="64"/>
      </top>
      <bottom/>
      <diagonal/>
    </border>
    <border>
      <left style="thin">
        <color indexed="64"/>
      </left>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right/>
      <top/>
      <bottom style="thick">
        <color indexed="64"/>
      </bottom>
      <diagonal/>
    </border>
    <border>
      <left style="thin">
        <color indexed="64"/>
      </left>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right/>
      <top style="thick">
        <color indexed="64"/>
      </top>
      <bottom/>
      <diagonal/>
    </border>
    <border>
      <left style="thick">
        <color auto="1"/>
      </left>
      <right/>
      <top/>
      <bottom style="thick">
        <color auto="1"/>
      </bottom>
      <diagonal/>
    </border>
    <border>
      <left style="thick">
        <color auto="1"/>
      </left>
      <right/>
      <top style="thick">
        <color auto="1"/>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bottom style="thin">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auto="1"/>
      </right>
      <top/>
      <bottom/>
      <diagonal/>
    </border>
    <border>
      <left/>
      <right style="thin">
        <color auto="1"/>
      </right>
      <top/>
      <bottom style="thin">
        <color auto="1"/>
      </bottom>
      <diagonal/>
    </border>
    <border>
      <left style="medium">
        <color theme="1"/>
      </left>
      <right/>
      <top style="medium">
        <color rgb="FFFF0000"/>
      </top>
      <bottom style="medium">
        <color theme="1"/>
      </bottom>
      <diagonal/>
    </border>
    <border>
      <left/>
      <right/>
      <top style="medium">
        <color rgb="FFFF0000"/>
      </top>
      <bottom style="medium">
        <color theme="1"/>
      </bottom>
      <diagonal/>
    </border>
    <border>
      <left/>
      <right style="medium">
        <color theme="1"/>
      </right>
      <top style="medium">
        <color rgb="FFFF0000"/>
      </top>
      <bottom style="medium">
        <color theme="1"/>
      </bottom>
      <diagonal/>
    </border>
  </borders>
  <cellStyleXfs count="2">
    <xf numFmtId="0" fontId="0" fillId="0" borderId="0"/>
    <xf numFmtId="0" fontId="4" fillId="0" borderId="0" applyNumberFormat="0" applyFill="0" applyBorder="0" applyAlignment="0" applyProtection="0"/>
  </cellStyleXfs>
  <cellXfs count="121">
    <xf numFmtId="0" fontId="0" fillId="0" borderId="0" xfId="0"/>
    <xf numFmtId="0" fontId="5" fillId="0" borderId="0" xfId="0" applyFont="1"/>
    <xf numFmtId="0" fontId="6" fillId="0" borderId="0" xfId="1" applyFont="1" applyFill="1" applyBorder="1"/>
    <xf numFmtId="0" fontId="1" fillId="0" borderId="0" xfId="0" applyFont="1" applyFill="1" applyBorder="1"/>
    <xf numFmtId="0" fontId="7" fillId="0" borderId="0" xfId="0" applyFont="1"/>
    <xf numFmtId="0" fontId="9" fillId="0" borderId="2" xfId="0" applyFont="1" applyBorder="1"/>
    <xf numFmtId="0" fontId="10" fillId="0" borderId="6" xfId="0" applyFont="1" applyBorder="1"/>
    <xf numFmtId="0" fontId="9" fillId="0" borderId="5" xfId="0" applyFont="1" applyBorder="1"/>
    <xf numFmtId="0" fontId="9" fillId="0" borderId="7" xfId="0" applyFont="1" applyBorder="1"/>
    <xf numFmtId="0" fontId="0" fillId="0" borderId="0" xfId="0" applyBorder="1"/>
    <xf numFmtId="0" fontId="8" fillId="3" borderId="4" xfId="0" applyFont="1" applyFill="1" applyBorder="1" applyAlignment="1">
      <alignment horizontal="center"/>
    </xf>
    <xf numFmtId="0" fontId="8" fillId="0" borderId="0" xfId="0" applyFont="1" applyBorder="1"/>
    <xf numFmtId="0" fontId="9" fillId="0" borderId="0" xfId="0" applyFont="1" applyBorder="1"/>
    <xf numFmtId="0" fontId="10" fillId="0" borderId="0" xfId="0" applyFont="1" applyBorder="1"/>
    <xf numFmtId="0" fontId="9" fillId="0" borderId="0" xfId="0" applyFont="1" applyBorder="1" applyAlignment="1">
      <alignment wrapText="1"/>
    </xf>
    <xf numFmtId="0" fontId="8" fillId="0" borderId="0" xfId="0" applyFont="1" applyBorder="1" applyAlignment="1">
      <alignment wrapText="1"/>
    </xf>
    <xf numFmtId="0" fontId="9" fillId="3" borderId="8" xfId="0" applyFont="1" applyFill="1" applyBorder="1" applyAlignment="1">
      <alignment horizontal="center"/>
    </xf>
    <xf numFmtId="165" fontId="10" fillId="3" borderId="3" xfId="0" applyNumberFormat="1" applyFont="1" applyFill="1" applyBorder="1"/>
    <xf numFmtId="0" fontId="9" fillId="5" borderId="4" xfId="0" applyFont="1" applyFill="1" applyBorder="1" applyAlignment="1">
      <alignment horizontal="center"/>
    </xf>
    <xf numFmtId="165" fontId="10" fillId="4" borderId="2" xfId="0" applyNumberFormat="1" applyFont="1" applyFill="1" applyBorder="1" applyAlignment="1">
      <alignment horizontal="center"/>
    </xf>
    <xf numFmtId="164" fontId="10" fillId="7" borderId="2" xfId="0" applyNumberFormat="1" applyFont="1" applyFill="1" applyBorder="1" applyAlignment="1">
      <alignment horizontal="center"/>
    </xf>
    <xf numFmtId="165" fontId="10" fillId="7" borderId="2" xfId="0" applyNumberFormat="1" applyFont="1" applyFill="1" applyBorder="1" applyAlignment="1">
      <alignment horizontal="center"/>
    </xf>
    <xf numFmtId="165" fontId="10" fillId="2" borderId="2" xfId="0" applyNumberFormat="1" applyFont="1" applyFill="1" applyBorder="1" applyAlignment="1">
      <alignment horizontal="center"/>
    </xf>
    <xf numFmtId="0" fontId="9" fillId="3" borderId="8" xfId="0" applyFont="1" applyFill="1" applyBorder="1" applyAlignment="1"/>
    <xf numFmtId="0" fontId="9" fillId="3" borderId="4" xfId="0" applyFont="1" applyFill="1" applyBorder="1" applyAlignment="1"/>
    <xf numFmtId="0" fontId="8" fillId="0" borderId="0" xfId="0" applyFont="1" applyFill="1" applyBorder="1" applyAlignment="1">
      <alignment horizontal="center"/>
    </xf>
    <xf numFmtId="0" fontId="9" fillId="0" borderId="0" xfId="0" applyFont="1" applyFill="1" applyBorder="1" applyAlignment="1">
      <alignment horizontal="center"/>
    </xf>
    <xf numFmtId="164" fontId="10" fillId="0" borderId="0" xfId="0" applyNumberFormat="1" applyFont="1" applyFill="1" applyBorder="1"/>
    <xf numFmtId="0" fontId="8" fillId="6" borderId="4" xfId="0" applyFont="1" applyFill="1" applyBorder="1" applyAlignment="1">
      <alignment horizontal="center"/>
    </xf>
    <xf numFmtId="0" fontId="8" fillId="3" borderId="4" xfId="0" applyFont="1" applyFill="1" applyBorder="1" applyAlignment="1"/>
    <xf numFmtId="164" fontId="10" fillId="0" borderId="0" xfId="0" applyNumberFormat="1" applyFont="1" applyFill="1" applyBorder="1" applyAlignment="1">
      <alignment horizontal="center" vertical="top"/>
    </xf>
    <xf numFmtId="165" fontId="11" fillId="0" borderId="2" xfId="0" applyNumberFormat="1" applyFont="1" applyFill="1" applyBorder="1" applyAlignment="1">
      <alignment horizontal="center" vertical="center" wrapText="1"/>
    </xf>
    <xf numFmtId="164" fontId="5" fillId="0" borderId="1" xfId="0" applyNumberFormat="1" applyFont="1" applyFill="1" applyBorder="1" applyAlignment="1">
      <alignment horizontal="center"/>
    </xf>
    <xf numFmtId="165" fontId="11" fillId="0" borderId="1" xfId="0" applyNumberFormat="1" applyFont="1" applyFill="1" applyBorder="1" applyAlignment="1">
      <alignment horizontal="center" vertical="center" wrapText="1"/>
    </xf>
    <xf numFmtId="0" fontId="0" fillId="0" borderId="1" xfId="0" applyBorder="1"/>
    <xf numFmtId="0" fontId="3" fillId="3" borderId="3" xfId="0" applyFont="1" applyFill="1" applyBorder="1" applyAlignment="1">
      <alignment horizontal="center"/>
    </xf>
    <xf numFmtId="0" fontId="3" fillId="7" borderId="2" xfId="0" applyFont="1" applyFill="1" applyBorder="1" applyAlignment="1">
      <alignment horizontal="center"/>
    </xf>
    <xf numFmtId="0" fontId="3" fillId="2" borderId="2" xfId="0" applyFont="1" applyFill="1" applyBorder="1" applyAlignment="1">
      <alignment horizontal="center"/>
    </xf>
    <xf numFmtId="0" fontId="3" fillId="0" borderId="2" xfId="0" applyFont="1" applyFill="1" applyBorder="1" applyAlignment="1">
      <alignment horizontal="center"/>
    </xf>
    <xf numFmtId="0" fontId="3" fillId="4" borderId="2" xfId="0" applyFont="1" applyFill="1" applyBorder="1" applyAlignment="1">
      <alignment horizontal="center"/>
    </xf>
    <xf numFmtId="0" fontId="3" fillId="4" borderId="2" xfId="0" applyFont="1" applyFill="1" applyBorder="1" applyAlignment="1">
      <alignment horizontal="center" wrapText="1"/>
    </xf>
    <xf numFmtId="0" fontId="9" fillId="0" borderId="10" xfId="0" applyFont="1" applyBorder="1"/>
    <xf numFmtId="165" fontId="10" fillId="3" borderId="11" xfId="0" applyNumberFormat="1" applyFont="1" applyFill="1" applyBorder="1"/>
    <xf numFmtId="165" fontId="10" fillId="7" borderId="10" xfId="0" applyNumberFormat="1" applyFont="1" applyFill="1" applyBorder="1" applyAlignment="1">
      <alignment horizontal="center"/>
    </xf>
    <xf numFmtId="165" fontId="10" fillId="4" borderId="10" xfId="0" applyNumberFormat="1" applyFont="1" applyFill="1" applyBorder="1" applyAlignment="1">
      <alignment horizontal="center"/>
    </xf>
    <xf numFmtId="164" fontId="10" fillId="0" borderId="12" xfId="0" applyNumberFormat="1" applyFont="1" applyFill="1" applyBorder="1"/>
    <xf numFmtId="0" fontId="9" fillId="0" borderId="13" xfId="0" applyFont="1" applyBorder="1"/>
    <xf numFmtId="165" fontId="10" fillId="3" borderId="14" xfId="0" applyNumberFormat="1" applyFont="1" applyFill="1" applyBorder="1"/>
    <xf numFmtId="165" fontId="10" fillId="2" borderId="13" xfId="0" applyNumberFormat="1" applyFont="1" applyFill="1" applyBorder="1" applyAlignment="1">
      <alignment horizontal="center"/>
    </xf>
    <xf numFmtId="165" fontId="11" fillId="0" borderId="13" xfId="0" applyNumberFormat="1" applyFont="1" applyFill="1" applyBorder="1" applyAlignment="1">
      <alignment horizontal="center" vertical="center" wrapText="1"/>
    </xf>
    <xf numFmtId="165" fontId="10" fillId="7" borderId="13" xfId="0" applyNumberFormat="1" applyFont="1" applyFill="1" applyBorder="1" applyAlignment="1">
      <alignment horizontal="center"/>
    </xf>
    <xf numFmtId="165" fontId="10" fillId="4" borderId="13" xfId="0" applyNumberFormat="1" applyFont="1" applyFill="1" applyBorder="1" applyAlignment="1">
      <alignment horizontal="center"/>
    </xf>
    <xf numFmtId="164" fontId="10" fillId="0" borderId="15" xfId="0" applyNumberFormat="1" applyFont="1" applyFill="1" applyBorder="1"/>
    <xf numFmtId="0" fontId="0" fillId="8" borderId="12" xfId="0" applyFill="1" applyBorder="1" applyAlignment="1">
      <alignment horizontal="center" vertical="center"/>
    </xf>
    <xf numFmtId="0" fontId="0" fillId="8" borderId="16" xfId="0" applyFill="1" applyBorder="1" applyAlignment="1">
      <alignment horizontal="center" vertical="center"/>
    </xf>
    <xf numFmtId="0" fontId="5" fillId="8" borderId="15" xfId="0" applyFont="1" applyFill="1" applyBorder="1" applyAlignment="1">
      <alignment horizontal="center" vertical="center"/>
    </xf>
    <xf numFmtId="0" fontId="0" fillId="8" borderId="17" xfId="0" applyFill="1" applyBorder="1" applyAlignment="1">
      <alignment horizontal="center" vertical="center"/>
    </xf>
    <xf numFmtId="164" fontId="13" fillId="0" borderId="0" xfId="0" applyNumberFormat="1" applyFont="1" applyFill="1" applyBorder="1"/>
    <xf numFmtId="0" fontId="8" fillId="5" borderId="4" xfId="0" applyFont="1" applyFill="1" applyBorder="1" applyAlignment="1">
      <alignment horizontal="center"/>
    </xf>
    <xf numFmtId="0" fontId="1" fillId="0" borderId="0" xfId="0" applyFont="1"/>
    <xf numFmtId="0" fontId="9" fillId="3" borderId="8" xfId="0" applyFont="1" applyFill="1" applyBorder="1" applyAlignment="1">
      <alignment horizontal="center"/>
    </xf>
    <xf numFmtId="165" fontId="11" fillId="0" borderId="13" xfId="0" applyNumberFormat="1" applyFont="1" applyFill="1" applyBorder="1" applyAlignment="1">
      <alignment horizontal="center" wrapText="1"/>
    </xf>
    <xf numFmtId="0" fontId="12" fillId="0" borderId="2" xfId="0" applyFont="1" applyFill="1" applyBorder="1" applyAlignment="1">
      <alignment horizontal="center"/>
    </xf>
    <xf numFmtId="164" fontId="10" fillId="0" borderId="2" xfId="0" applyNumberFormat="1" applyFont="1" applyFill="1" applyBorder="1" applyAlignment="1">
      <alignment horizontal="center"/>
    </xf>
    <xf numFmtId="164" fontId="10" fillId="0" borderId="10" xfId="0" applyNumberFormat="1" applyFont="1" applyFill="1" applyBorder="1" applyAlignment="1">
      <alignment horizontal="center"/>
    </xf>
    <xf numFmtId="164" fontId="10" fillId="0" borderId="13" xfId="0" applyNumberFormat="1" applyFont="1" applyFill="1" applyBorder="1" applyAlignment="1">
      <alignment horizontal="center"/>
    </xf>
    <xf numFmtId="165" fontId="10" fillId="0" borderId="2" xfId="0" applyNumberFormat="1" applyFont="1" applyFill="1" applyBorder="1" applyAlignment="1">
      <alignment horizontal="center"/>
    </xf>
    <xf numFmtId="165" fontId="10" fillId="0" borderId="10" xfId="0" applyNumberFormat="1" applyFont="1" applyFill="1" applyBorder="1" applyAlignment="1">
      <alignment horizontal="center"/>
    </xf>
    <xf numFmtId="165" fontId="11" fillId="0" borderId="2" xfId="0" applyNumberFormat="1" applyFont="1" applyFill="1" applyBorder="1" applyAlignment="1">
      <alignment horizontal="center" wrapText="1"/>
    </xf>
    <xf numFmtId="165" fontId="10" fillId="7" borderId="21" xfId="0" applyNumberFormat="1" applyFont="1" applyFill="1" applyBorder="1" applyAlignment="1">
      <alignment horizontal="center"/>
    </xf>
    <xf numFmtId="165" fontId="10" fillId="4" borderId="21" xfId="0" applyNumberFormat="1" applyFont="1" applyFill="1" applyBorder="1" applyAlignment="1">
      <alignment horizontal="center"/>
    </xf>
    <xf numFmtId="0" fontId="0" fillId="0" borderId="22" xfId="0" applyBorder="1"/>
    <xf numFmtId="165" fontId="10" fillId="7" borderId="2" xfId="0" applyNumberFormat="1" applyFont="1" applyFill="1" applyBorder="1" applyAlignment="1">
      <alignment horizontal="center" vertical="center" wrapText="1"/>
    </xf>
    <xf numFmtId="165" fontId="10" fillId="7" borderId="13" xfId="0" applyNumberFormat="1" applyFont="1" applyFill="1" applyBorder="1" applyAlignment="1">
      <alignment horizontal="center" vertical="center" wrapText="1"/>
    </xf>
    <xf numFmtId="0" fontId="12" fillId="9" borderId="7" xfId="0" applyFont="1" applyFill="1" applyBorder="1" applyAlignment="1">
      <alignment horizontal="center" vertical="center"/>
    </xf>
    <xf numFmtId="0" fontId="10" fillId="0" borderId="0" xfId="0" applyFont="1" applyBorder="1" applyAlignment="1">
      <alignment horizontal="center" vertical="top" wrapText="1"/>
    </xf>
    <xf numFmtId="0" fontId="0" fillId="0" borderId="1" xfId="0" applyBorder="1" applyAlignment="1">
      <alignment horizontal="center" wrapText="1"/>
    </xf>
    <xf numFmtId="164" fontId="2" fillId="0" borderId="9" xfId="0" applyNumberFormat="1" applyFont="1" applyFill="1" applyBorder="1" applyAlignment="1">
      <alignment horizontal="center" vertical="top" wrapText="1"/>
    </xf>
    <xf numFmtId="164" fontId="10" fillId="0" borderId="9" xfId="0" applyNumberFormat="1" applyFont="1" applyFill="1" applyBorder="1" applyAlignment="1">
      <alignment horizontal="center" vertical="top"/>
    </xf>
    <xf numFmtId="0" fontId="9" fillId="0" borderId="0" xfId="0" applyFont="1" applyBorder="1" applyAlignment="1">
      <alignment wrapText="1"/>
    </xf>
    <xf numFmtId="0" fontId="8" fillId="0" borderId="0" xfId="0" applyFont="1" applyBorder="1" applyAlignment="1">
      <alignment wrapText="1"/>
    </xf>
    <xf numFmtId="0" fontId="9" fillId="0" borderId="0" xfId="0" applyFont="1" applyBorder="1" applyAlignment="1">
      <alignment horizontal="center"/>
    </xf>
    <xf numFmtId="0" fontId="8" fillId="0" borderId="0" xfId="0" applyFont="1" applyBorder="1" applyAlignment="1">
      <alignment horizontal="center"/>
    </xf>
    <xf numFmtId="0" fontId="14" fillId="0" borderId="0" xfId="0" applyFont="1" applyBorder="1" applyAlignment="1">
      <alignment horizontal="left" vertical="top" wrapText="1"/>
    </xf>
    <xf numFmtId="0" fontId="10" fillId="0" borderId="19" xfId="0" applyFont="1" applyBorder="1" applyAlignment="1">
      <alignment horizontal="left" vertical="top" wrapText="1"/>
    </xf>
    <xf numFmtId="0" fontId="10" fillId="0" borderId="20" xfId="0" applyFont="1" applyBorder="1" applyAlignment="1">
      <alignment horizontal="left" vertical="top" wrapText="1"/>
    </xf>
    <xf numFmtId="0" fontId="16" fillId="0" borderId="0" xfId="0" applyFont="1" applyFill="1" applyBorder="1" applyAlignment="1">
      <alignment horizontal="left"/>
    </xf>
    <xf numFmtId="0" fontId="16" fillId="0" borderId="0" xfId="0" applyFont="1" applyFill="1" applyBorder="1" applyAlignment="1">
      <alignment horizontal="left" vertical="top"/>
    </xf>
    <xf numFmtId="0" fontId="1" fillId="0" borderId="9" xfId="0" applyFont="1" applyBorder="1" applyAlignment="1">
      <alignment horizontal="left"/>
    </xf>
    <xf numFmtId="0" fontId="1" fillId="0" borderId="23" xfId="0" applyFont="1" applyBorder="1" applyAlignment="1">
      <alignment horizontal="left"/>
    </xf>
    <xf numFmtId="0" fontId="1" fillId="0" borderId="25" xfId="0" applyFont="1" applyBorder="1" applyAlignment="1">
      <alignment horizontal="left"/>
    </xf>
    <xf numFmtId="0" fontId="16" fillId="0" borderId="7" xfId="0" applyFont="1" applyFill="1" applyBorder="1" applyAlignment="1">
      <alignment horizontal="left" vertical="top"/>
    </xf>
    <xf numFmtId="0" fontId="16" fillId="0" borderId="26" xfId="0" applyFont="1" applyFill="1" applyBorder="1" applyAlignment="1">
      <alignment horizontal="left" vertical="top"/>
    </xf>
    <xf numFmtId="0" fontId="16" fillId="0" borderId="21" xfId="0" applyFont="1" applyFill="1" applyBorder="1" applyAlignment="1">
      <alignment horizontal="left" vertical="top"/>
    </xf>
    <xf numFmtId="0" fontId="16" fillId="0" borderId="4" xfId="0" applyFont="1" applyFill="1" applyBorder="1" applyAlignment="1">
      <alignment horizontal="left" vertical="top"/>
    </xf>
    <xf numFmtId="0" fontId="16" fillId="0" borderId="27" xfId="0" applyFont="1" applyFill="1" applyBorder="1" applyAlignment="1">
      <alignment horizontal="left" vertical="top"/>
    </xf>
    <xf numFmtId="0" fontId="17" fillId="0" borderId="18" xfId="0" applyFont="1" applyBorder="1" applyAlignment="1">
      <alignment horizontal="left" vertical="top" wrapText="1"/>
    </xf>
    <xf numFmtId="0" fontId="3" fillId="2" borderId="2" xfId="0" applyFont="1" applyFill="1" applyBorder="1" applyAlignment="1">
      <alignment horizontal="center" vertical="top"/>
    </xf>
    <xf numFmtId="0" fontId="3" fillId="3" borderId="3" xfId="0" applyFont="1" applyFill="1" applyBorder="1" applyAlignment="1">
      <alignment horizontal="center" vertical="top"/>
    </xf>
    <xf numFmtId="0" fontId="3" fillId="7" borderId="2" xfId="0" applyFont="1" applyFill="1" applyBorder="1" applyAlignment="1">
      <alignment horizontal="center" vertical="top"/>
    </xf>
    <xf numFmtId="0" fontId="3" fillId="4" borderId="2" xfId="0" applyFont="1" applyFill="1" applyBorder="1" applyAlignment="1">
      <alignment horizontal="center" vertical="top" wrapText="1"/>
    </xf>
    <xf numFmtId="0" fontId="17" fillId="0" borderId="28" xfId="0" applyFont="1" applyBorder="1" applyAlignment="1">
      <alignment horizontal="left" vertical="top" wrapText="1"/>
    </xf>
    <xf numFmtId="0" fontId="10" fillId="0" borderId="29" xfId="0" applyFont="1" applyBorder="1" applyAlignment="1">
      <alignment horizontal="left" vertical="top" wrapText="1"/>
    </xf>
    <xf numFmtId="0" fontId="10" fillId="0" borderId="30" xfId="0" applyFont="1" applyBorder="1" applyAlignment="1">
      <alignment horizontal="left" vertical="top" wrapText="1"/>
    </xf>
    <xf numFmtId="0" fontId="12" fillId="9" borderId="6" xfId="0" applyFont="1" applyFill="1" applyBorder="1" applyAlignment="1">
      <alignment horizontal="center" vertical="center"/>
    </xf>
    <xf numFmtId="164" fontId="10" fillId="7" borderId="1" xfId="0" applyNumberFormat="1" applyFont="1" applyFill="1" applyBorder="1" applyAlignment="1">
      <alignment horizontal="center"/>
    </xf>
    <xf numFmtId="0" fontId="1" fillId="0" borderId="0" xfId="0" applyFont="1" applyFill="1" applyBorder="1" applyAlignment="1">
      <alignment horizontal="left"/>
    </xf>
    <xf numFmtId="0" fontId="1" fillId="0" borderId="24" xfId="0" applyFont="1" applyBorder="1" applyAlignment="1">
      <alignment horizontal="left"/>
    </xf>
    <xf numFmtId="0" fontId="1" fillId="0" borderId="7" xfId="0" applyFont="1" applyFill="1" applyBorder="1" applyAlignment="1">
      <alignment horizontal="left"/>
    </xf>
    <xf numFmtId="0" fontId="1" fillId="0" borderId="26" xfId="0" applyFont="1" applyFill="1" applyBorder="1" applyAlignment="1">
      <alignment horizontal="left"/>
    </xf>
    <xf numFmtId="0" fontId="16" fillId="0" borderId="7" xfId="0" applyFont="1" applyFill="1" applyBorder="1" applyAlignment="1">
      <alignment horizontal="left"/>
    </xf>
    <xf numFmtId="0" fontId="16" fillId="0" borderId="26" xfId="0" applyFont="1" applyFill="1" applyBorder="1" applyAlignment="1">
      <alignment horizontal="left"/>
    </xf>
    <xf numFmtId="0" fontId="16" fillId="0" borderId="21" xfId="0" applyFont="1" applyFill="1" applyBorder="1" applyAlignment="1">
      <alignment horizontal="left"/>
    </xf>
    <xf numFmtId="0" fontId="16" fillId="0" borderId="4" xfId="0" applyFont="1" applyFill="1" applyBorder="1" applyAlignment="1">
      <alignment horizontal="left"/>
    </xf>
    <xf numFmtId="0" fontId="16" fillId="0" borderId="27" xfId="0" applyFont="1" applyFill="1" applyBorder="1" applyAlignment="1">
      <alignment horizontal="left"/>
    </xf>
    <xf numFmtId="0" fontId="15" fillId="0" borderId="0" xfId="1" applyFont="1" applyFill="1" applyBorder="1" applyAlignment="1">
      <alignment horizontal="left"/>
    </xf>
    <xf numFmtId="0" fontId="21" fillId="0" borderId="0" xfId="1" applyFont="1" applyFill="1" applyBorder="1" applyAlignment="1">
      <alignment horizontal="left"/>
    </xf>
    <xf numFmtId="0" fontId="17" fillId="0" borderId="0" xfId="0" applyFont="1" applyBorder="1" applyAlignment="1">
      <alignment horizontal="left" vertical="top" wrapText="1"/>
    </xf>
    <xf numFmtId="0" fontId="10" fillId="0" borderId="0" xfId="0" applyFont="1" applyBorder="1" applyAlignment="1">
      <alignment horizontal="left" vertical="top" wrapText="1"/>
    </xf>
    <xf numFmtId="0" fontId="17" fillId="0" borderId="0" xfId="0" applyFont="1" applyBorder="1" applyAlignment="1">
      <alignment horizontal="left" vertical="top" wrapText="1"/>
    </xf>
    <xf numFmtId="0" fontId="10" fillId="0" borderId="0" xfId="0" applyFont="1" applyBorder="1" applyAlignment="1">
      <alignment horizontal="right" vertical="top"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874568</xdr:colOff>
      <xdr:row>1</xdr:row>
      <xdr:rowOff>46244</xdr:rowOff>
    </xdr:from>
    <xdr:to>
      <xdr:col>10</xdr:col>
      <xdr:colOff>770658</xdr:colOff>
      <xdr:row>3</xdr:row>
      <xdr:rowOff>129262</xdr:rowOff>
    </xdr:to>
    <xdr:pic>
      <xdr:nvPicPr>
        <xdr:cNvPr id="2" name="Grafik 1"/>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8667750" y="340653"/>
          <a:ext cx="1091045" cy="1364564"/>
        </a:xfrm>
        <a:prstGeom prst="rect">
          <a:avLst/>
        </a:prstGeom>
      </xdr:spPr>
    </xdr:pic>
    <xdr:clientData/>
  </xdr:twoCellAnchor>
  <xdr:twoCellAnchor editAs="oneCell">
    <xdr:from>
      <xdr:col>0</xdr:col>
      <xdr:colOff>320382</xdr:colOff>
      <xdr:row>1</xdr:row>
      <xdr:rowOff>13300</xdr:rowOff>
    </xdr:from>
    <xdr:to>
      <xdr:col>0</xdr:col>
      <xdr:colOff>1515337</xdr:colOff>
      <xdr:row>2</xdr:row>
      <xdr:rowOff>600072</xdr:rowOff>
    </xdr:to>
    <xdr:pic>
      <xdr:nvPicPr>
        <xdr:cNvPr id="3" name="Grafik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0382" y="308575"/>
          <a:ext cx="1194955" cy="1224947"/>
        </a:xfrm>
        <a:prstGeom prst="rect">
          <a:avLst/>
        </a:prstGeom>
      </xdr:spPr>
    </xdr:pic>
    <xdr:clientData/>
  </xdr:twoCellAnchor>
  <xdr:twoCellAnchor editAs="oneCell">
    <xdr:from>
      <xdr:col>0</xdr:col>
      <xdr:colOff>1639957</xdr:colOff>
      <xdr:row>0</xdr:row>
      <xdr:rowOff>273327</xdr:rowOff>
    </xdr:from>
    <xdr:to>
      <xdr:col>8</xdr:col>
      <xdr:colOff>840087</xdr:colOff>
      <xdr:row>3</xdr:row>
      <xdr:rowOff>1722030</xdr:rowOff>
    </xdr:to>
    <xdr:pic>
      <xdr:nvPicPr>
        <xdr:cNvPr id="5" name="Grafik 4"/>
        <xdr:cNvPicPr>
          <a:picLocks noChangeAspect="1"/>
        </xdr:cNvPicPr>
      </xdr:nvPicPr>
      <xdr:blipFill>
        <a:blip xmlns:r="http://schemas.openxmlformats.org/officeDocument/2006/relationships" r:embed="rId3"/>
        <a:stretch>
          <a:fillRect/>
        </a:stretch>
      </xdr:blipFill>
      <xdr:spPr>
        <a:xfrm>
          <a:off x="1639957" y="273327"/>
          <a:ext cx="7872021" cy="3023152"/>
        </a:xfrm>
        <a:prstGeom prst="rect">
          <a:avLst/>
        </a:prstGeom>
      </xdr:spPr>
    </xdr:pic>
    <xdr:clientData/>
  </xdr:twoCellAnchor>
  <xdr:twoCellAnchor>
    <xdr:from>
      <xdr:col>2</xdr:col>
      <xdr:colOff>17317</xdr:colOff>
      <xdr:row>45</xdr:row>
      <xdr:rowOff>277090</xdr:rowOff>
    </xdr:from>
    <xdr:to>
      <xdr:col>3</xdr:col>
      <xdr:colOff>987136</xdr:colOff>
      <xdr:row>50</xdr:row>
      <xdr:rowOff>277091</xdr:rowOff>
    </xdr:to>
    <xdr:sp macro="" textlink="">
      <xdr:nvSpPr>
        <xdr:cNvPr id="4" name="Textfeld 3"/>
        <xdr:cNvSpPr txBox="1"/>
      </xdr:nvSpPr>
      <xdr:spPr>
        <a:xfrm>
          <a:off x="2666999" y="13092545"/>
          <a:ext cx="2303319" cy="15586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800"/>
            <a:t>In guten Behangslagen</a:t>
          </a:r>
        </a:p>
        <a:p>
          <a:endParaRPr lang="de-DE" sz="1800"/>
        </a:p>
        <a:p>
          <a:r>
            <a:rPr lang="de-DE" sz="1800"/>
            <a:t>In Anlagen</a:t>
          </a:r>
          <a:r>
            <a:rPr lang="de-DE" sz="1800" baseline="0"/>
            <a:t> mit Verwirrungsverfahren zur ersten Generation</a:t>
          </a:r>
          <a:endParaRPr lang="de-DE" sz="1800"/>
        </a:p>
      </xdr:txBody>
    </xdr:sp>
    <xdr:clientData/>
  </xdr:twoCellAnchor>
  <xdr:twoCellAnchor>
    <xdr:from>
      <xdr:col>2</xdr:col>
      <xdr:colOff>17317</xdr:colOff>
      <xdr:row>73</xdr:row>
      <xdr:rowOff>277090</xdr:rowOff>
    </xdr:from>
    <xdr:to>
      <xdr:col>3</xdr:col>
      <xdr:colOff>987136</xdr:colOff>
      <xdr:row>78</xdr:row>
      <xdr:rowOff>277091</xdr:rowOff>
    </xdr:to>
    <xdr:sp macro="" textlink="">
      <xdr:nvSpPr>
        <xdr:cNvPr id="7" name="Textfeld 6"/>
        <xdr:cNvSpPr txBox="1"/>
      </xdr:nvSpPr>
      <xdr:spPr>
        <a:xfrm>
          <a:off x="2666999" y="16123226"/>
          <a:ext cx="2303319" cy="15586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800"/>
            <a:t>In guten Behangslagen</a:t>
          </a:r>
        </a:p>
        <a:p>
          <a:endParaRPr lang="de-DE" sz="1800"/>
        </a:p>
        <a:p>
          <a:r>
            <a:rPr lang="de-DE" sz="1800"/>
            <a:t>In Anlagen</a:t>
          </a:r>
          <a:r>
            <a:rPr lang="de-DE" sz="1800" baseline="0"/>
            <a:t> mit Verwirrungsverfahren zur ersten Generation</a:t>
          </a:r>
          <a:endParaRPr lang="de-DE" sz="18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m.rlp.de/Agrarmeteorologie/Landwirtschaft/Obstbau/Prognose/Zwetschenreife-" TargetMode="External"/><Relationship Id="rId2" Type="http://schemas.openxmlformats.org/officeDocument/2006/relationships/hyperlink" Target="https://www.am.rlp.de/Agrarmeteorologie/Landwirtschaft/Obstbau/Prognose/Zwetschenreife-" TargetMode="External"/><Relationship Id="rId1" Type="http://schemas.openxmlformats.org/officeDocument/2006/relationships/hyperlink" Target="https://www.am.rlp.de/Agrarmeteorologie/Landwirtschaft/Obstbau/Prognose/Zwetschenreif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88"/>
  <sheetViews>
    <sheetView tabSelected="1" topLeftCell="A58" zoomScale="70" zoomScaleNormal="70" workbookViewId="0">
      <selection activeCell="Q83" sqref="Q83"/>
    </sheetView>
  </sheetViews>
  <sheetFormatPr baseColWidth="10" defaultRowHeight="15" x14ac:dyDescent="0.25"/>
  <cols>
    <col min="1" max="1" width="25.85546875" customWidth="1"/>
    <col min="2" max="2" width="13.7109375" customWidth="1"/>
    <col min="3" max="3" width="20" customWidth="1"/>
    <col min="4" max="4" width="15.140625" customWidth="1"/>
    <col min="5" max="6" width="13.28515625" customWidth="1"/>
    <col min="7" max="8" width="14.42578125" customWidth="1"/>
    <col min="9" max="9" width="14.7109375" customWidth="1"/>
    <col min="10" max="10" width="3.28515625" customWidth="1"/>
    <col min="11" max="11" width="13.7109375" customWidth="1"/>
    <col min="12" max="12" width="13.140625" customWidth="1"/>
    <col min="13" max="14" width="14.28515625" customWidth="1"/>
    <col min="15" max="15" width="15.140625" customWidth="1"/>
  </cols>
  <sheetData>
    <row r="1" spans="1:14" ht="23.25" x14ac:dyDescent="0.35">
      <c r="A1" s="11"/>
      <c r="C1" s="12" t="s">
        <v>11</v>
      </c>
      <c r="D1" s="12"/>
      <c r="E1" s="12"/>
      <c r="F1" s="12"/>
      <c r="G1" s="13"/>
      <c r="H1" s="13"/>
      <c r="I1" s="13"/>
      <c r="J1" s="13"/>
      <c r="K1" s="13"/>
      <c r="L1" s="13"/>
      <c r="M1" s="13"/>
      <c r="N1" s="13"/>
    </row>
    <row r="2" spans="1:14" s="9" customFormat="1" ht="50.25" customHeight="1" x14ac:dyDescent="0.35">
      <c r="A2" s="79"/>
      <c r="B2" s="80"/>
      <c r="C2" s="80"/>
      <c r="D2" s="80"/>
      <c r="E2" s="80"/>
      <c r="F2" s="80"/>
      <c r="G2" s="80"/>
      <c r="H2" s="80"/>
      <c r="I2" s="80"/>
      <c r="J2" s="80"/>
      <c r="K2" s="80"/>
      <c r="L2" s="80"/>
      <c r="M2" s="80"/>
    </row>
    <row r="3" spans="1:14" s="9" customFormat="1" ht="50.25" customHeight="1" x14ac:dyDescent="0.35">
      <c r="A3" s="14"/>
      <c r="B3" s="15"/>
      <c r="C3" s="15"/>
      <c r="D3" s="15"/>
      <c r="E3" s="15"/>
      <c r="F3" s="15"/>
      <c r="G3" s="15"/>
      <c r="H3" s="15"/>
      <c r="I3" s="15"/>
      <c r="J3" s="15"/>
      <c r="K3" s="15"/>
      <c r="L3" s="15"/>
      <c r="M3" s="15"/>
    </row>
    <row r="4" spans="1:14" ht="140.25" customHeight="1" thickBot="1" x14ac:dyDescent="0.4">
      <c r="A4" s="13"/>
      <c r="B4" s="81"/>
      <c r="C4" s="81"/>
      <c r="D4" s="81"/>
      <c r="E4" s="81"/>
      <c r="F4" s="81"/>
      <c r="G4" s="82"/>
      <c r="H4" s="82"/>
      <c r="I4" s="82"/>
      <c r="J4" s="82"/>
      <c r="K4" s="82"/>
      <c r="L4" s="82"/>
      <c r="M4" s="82"/>
      <c r="N4" s="9"/>
    </row>
    <row r="5" spans="1:14" ht="134.25" customHeight="1" thickBot="1" x14ac:dyDescent="0.3">
      <c r="A5" s="96" t="s">
        <v>45</v>
      </c>
      <c r="B5" s="84"/>
      <c r="C5" s="84"/>
      <c r="D5" s="84"/>
      <c r="E5" s="84"/>
      <c r="F5" s="84"/>
      <c r="G5" s="84"/>
      <c r="H5" s="84"/>
      <c r="I5" s="85"/>
    </row>
    <row r="6" spans="1:14" ht="81.75" customHeight="1" thickBot="1" x14ac:dyDescent="0.3">
      <c r="A6" s="101" t="s">
        <v>40</v>
      </c>
      <c r="B6" s="102"/>
      <c r="C6" s="102"/>
      <c r="D6" s="102"/>
      <c r="E6" s="102"/>
      <c r="F6" s="102"/>
      <c r="G6" s="102"/>
      <c r="H6" s="102"/>
      <c r="I6" s="103"/>
    </row>
    <row r="7" spans="1:14" ht="33.75" customHeight="1" x14ac:dyDescent="0.25">
      <c r="A7" s="117"/>
      <c r="B7" s="118"/>
      <c r="C7" s="118"/>
      <c r="D7" s="118"/>
      <c r="E7" s="118"/>
      <c r="F7" s="118"/>
      <c r="G7" s="118"/>
      <c r="H7" s="118"/>
      <c r="I7" s="118"/>
    </row>
    <row r="8" spans="1:14" ht="30" customHeight="1" x14ac:dyDescent="0.25">
      <c r="A8" s="119" t="s">
        <v>50</v>
      </c>
      <c r="B8" s="119"/>
      <c r="C8" s="119"/>
      <c r="D8" s="119"/>
      <c r="E8" s="119"/>
      <c r="F8" s="119"/>
      <c r="G8" s="119"/>
      <c r="H8" s="119"/>
      <c r="I8" s="119"/>
    </row>
    <row r="9" spans="1:14" ht="30" customHeight="1" x14ac:dyDescent="0.25">
      <c r="A9" s="117" t="s">
        <v>38</v>
      </c>
      <c r="B9" s="120">
        <v>6</v>
      </c>
      <c r="C9" s="118" t="s">
        <v>49</v>
      </c>
      <c r="D9" s="118"/>
      <c r="E9" s="118"/>
      <c r="F9" s="118"/>
      <c r="G9" s="118"/>
      <c r="H9" s="118"/>
      <c r="I9" s="118"/>
    </row>
    <row r="10" spans="1:14" ht="30" customHeight="1" x14ac:dyDescent="0.25">
      <c r="A10" s="117" t="s">
        <v>39</v>
      </c>
      <c r="B10" s="120">
        <v>8</v>
      </c>
      <c r="C10" s="118" t="s">
        <v>49</v>
      </c>
      <c r="D10" s="118"/>
      <c r="E10" s="118"/>
      <c r="F10" s="118"/>
      <c r="G10" s="118"/>
      <c r="H10" s="118"/>
      <c r="I10" s="118"/>
    </row>
    <row r="11" spans="1:14" ht="30" customHeight="1" x14ac:dyDescent="0.25">
      <c r="A11" s="117" t="s">
        <v>48</v>
      </c>
      <c r="B11" s="120">
        <v>8</v>
      </c>
      <c r="C11" s="118" t="s">
        <v>49</v>
      </c>
      <c r="D11" s="118"/>
      <c r="E11" s="118"/>
      <c r="F11" s="118"/>
      <c r="G11" s="118"/>
      <c r="H11" s="118"/>
      <c r="I11" s="118"/>
    </row>
    <row r="12" spans="1:14" ht="26.25" customHeight="1" x14ac:dyDescent="0.25">
      <c r="A12" s="75"/>
      <c r="B12" s="75"/>
      <c r="C12" s="75"/>
      <c r="D12" s="75"/>
      <c r="E12" s="75"/>
      <c r="F12" s="75"/>
      <c r="G12" s="75"/>
      <c r="H12" s="75"/>
      <c r="I12" s="75"/>
    </row>
    <row r="13" spans="1:14" ht="24.75" customHeight="1" x14ac:dyDescent="0.25">
      <c r="A13" s="83" t="s">
        <v>42</v>
      </c>
      <c r="B13" s="83"/>
      <c r="C13" s="83"/>
      <c r="D13" s="83"/>
      <c r="E13" s="83"/>
      <c r="F13" s="83"/>
      <c r="G13" s="83"/>
      <c r="H13" s="83"/>
      <c r="I13" s="83"/>
    </row>
    <row r="14" spans="1:14" ht="22.5" customHeight="1" x14ac:dyDescent="0.25"/>
    <row r="15" spans="1:14" ht="23.25" x14ac:dyDescent="0.35">
      <c r="A15" s="7" t="s">
        <v>1</v>
      </c>
      <c r="B15" s="23" t="s">
        <v>41</v>
      </c>
      <c r="C15" s="24"/>
      <c r="D15" s="24"/>
      <c r="E15" s="24"/>
      <c r="F15" s="24"/>
      <c r="G15" s="29"/>
      <c r="H15" s="10"/>
      <c r="I15" s="10"/>
      <c r="J15" s="25"/>
      <c r="K15" s="9"/>
    </row>
    <row r="16" spans="1:14" ht="23.25" x14ac:dyDescent="0.35">
      <c r="A16" s="8"/>
      <c r="B16" s="16"/>
      <c r="C16" s="58" t="s">
        <v>13</v>
      </c>
      <c r="D16" s="58"/>
      <c r="E16" s="58" t="s">
        <v>14</v>
      </c>
      <c r="F16" s="28" t="s">
        <v>14</v>
      </c>
      <c r="G16" s="28" t="s">
        <v>14</v>
      </c>
      <c r="H16" s="28"/>
      <c r="I16" s="28" t="s">
        <v>14</v>
      </c>
      <c r="J16" s="25"/>
      <c r="K16" s="9"/>
    </row>
    <row r="17" spans="1:25" ht="23.25" x14ac:dyDescent="0.35">
      <c r="A17" s="6"/>
      <c r="B17" s="35" t="s">
        <v>23</v>
      </c>
      <c r="C17" s="36" t="s">
        <v>12</v>
      </c>
      <c r="D17" s="34"/>
      <c r="E17" s="36" t="s">
        <v>21</v>
      </c>
      <c r="F17" s="36" t="s">
        <v>21</v>
      </c>
      <c r="G17" s="39" t="s">
        <v>31</v>
      </c>
      <c r="H17" s="74" t="s">
        <v>33</v>
      </c>
      <c r="I17" s="39" t="s">
        <v>22</v>
      </c>
      <c r="J17" s="26"/>
      <c r="K17" s="9"/>
    </row>
    <row r="18" spans="1:25" ht="23.25" x14ac:dyDescent="0.35">
      <c r="A18" s="5" t="s">
        <v>0</v>
      </c>
      <c r="B18" s="17">
        <v>45847</v>
      </c>
      <c r="C18" s="105" t="s">
        <v>19</v>
      </c>
      <c r="D18" s="34"/>
      <c r="E18" s="31"/>
      <c r="F18" s="21">
        <f>$B18-L$22</f>
        <v>45830</v>
      </c>
      <c r="G18" s="19">
        <f>$B18-N$22</f>
        <v>45840</v>
      </c>
      <c r="H18" s="74" t="s">
        <v>33</v>
      </c>
      <c r="I18" s="19">
        <f>$B18-N$22</f>
        <v>45840</v>
      </c>
      <c r="J18" s="27"/>
      <c r="K18" s="9"/>
    </row>
    <row r="19" spans="1:25" ht="31.5" x14ac:dyDescent="0.35">
      <c r="A19" s="5" t="s">
        <v>2</v>
      </c>
      <c r="B19" s="17">
        <f>B18+9</f>
        <v>45856</v>
      </c>
      <c r="C19" s="20" t="s">
        <v>19</v>
      </c>
      <c r="D19" s="76" t="s">
        <v>18</v>
      </c>
      <c r="E19" s="72">
        <f>$B19-K$22</f>
        <v>45825</v>
      </c>
      <c r="F19" s="21">
        <f>$B19-L$22</f>
        <v>45839</v>
      </c>
      <c r="G19" s="19">
        <f>$B19-N$22</f>
        <v>45849</v>
      </c>
      <c r="H19" s="74" t="s">
        <v>33</v>
      </c>
      <c r="I19" s="19">
        <f>$B19-N$22</f>
        <v>45849</v>
      </c>
      <c r="J19" s="27"/>
      <c r="K19" s="9"/>
    </row>
    <row r="20" spans="1:25" ht="30.75" x14ac:dyDescent="0.35">
      <c r="A20" s="5" t="s">
        <v>4</v>
      </c>
      <c r="B20" s="17">
        <f>B18+15</f>
        <v>45862</v>
      </c>
      <c r="C20" s="20" t="s">
        <v>19</v>
      </c>
      <c r="D20" s="68" t="s">
        <v>18</v>
      </c>
      <c r="E20" s="72">
        <f>$B20-K$22</f>
        <v>45831</v>
      </c>
      <c r="F20" s="21">
        <f>$B20-L$22</f>
        <v>45845</v>
      </c>
      <c r="G20" s="19">
        <f>$B20-N$22</f>
        <v>45855</v>
      </c>
      <c r="H20" s="74" t="s">
        <v>33</v>
      </c>
      <c r="I20" s="19">
        <f>$B20-N$22</f>
        <v>45855</v>
      </c>
      <c r="J20" s="27"/>
      <c r="K20" s="9"/>
    </row>
    <row r="21" spans="1:25" ht="23.25" x14ac:dyDescent="0.35">
      <c r="A21" s="5" t="s">
        <v>3</v>
      </c>
      <c r="B21" s="17">
        <f>B18+25</f>
        <v>45872</v>
      </c>
      <c r="C21" s="105" t="s">
        <v>19</v>
      </c>
      <c r="D21" s="66"/>
      <c r="E21" s="72">
        <f>$B21-K$22</f>
        <v>45841</v>
      </c>
      <c r="F21" s="21">
        <f>$B21-L$22</f>
        <v>45855</v>
      </c>
      <c r="G21" s="19">
        <f>$B21-N$22</f>
        <v>45865</v>
      </c>
      <c r="H21" s="74" t="s">
        <v>33</v>
      </c>
      <c r="I21" s="19">
        <f>$B21-N$22</f>
        <v>45865</v>
      </c>
      <c r="J21" s="27"/>
      <c r="K21" s="9"/>
      <c r="U21" s="3"/>
    </row>
    <row r="22" spans="1:25" ht="24" thickBot="1" x14ac:dyDescent="0.4">
      <c r="A22" s="41" t="s">
        <v>6</v>
      </c>
      <c r="B22" s="42">
        <f>B18+27</f>
        <v>45874</v>
      </c>
      <c r="C22" s="105" t="s">
        <v>19</v>
      </c>
      <c r="D22" s="67"/>
      <c r="E22" s="72">
        <f>$B22-K$22</f>
        <v>45843</v>
      </c>
      <c r="F22" s="43">
        <f>$B22-L$22</f>
        <v>45857</v>
      </c>
      <c r="G22" s="44">
        <f>$B22-N$22</f>
        <v>45867</v>
      </c>
      <c r="H22" s="74" t="s">
        <v>33</v>
      </c>
      <c r="I22" s="44">
        <f>$B22-N$22</f>
        <v>45867</v>
      </c>
      <c r="J22" s="45"/>
      <c r="K22" s="53">
        <v>31</v>
      </c>
      <c r="L22" s="53">
        <v>17</v>
      </c>
      <c r="M22" s="53">
        <v>14</v>
      </c>
      <c r="N22" s="53">
        <v>7</v>
      </c>
      <c r="O22" s="54" t="s">
        <v>20</v>
      </c>
      <c r="U22" s="3"/>
    </row>
    <row r="23" spans="1:25" ht="31.5" thickTop="1" x14ac:dyDescent="0.35">
      <c r="A23" s="46" t="s">
        <v>5</v>
      </c>
      <c r="B23" s="47">
        <f>B18+28</f>
        <v>45875</v>
      </c>
      <c r="C23" s="20" t="s">
        <v>19</v>
      </c>
      <c r="D23" s="61" t="s">
        <v>32</v>
      </c>
      <c r="E23" s="73">
        <f>B23-K23</f>
        <v>45837</v>
      </c>
      <c r="F23" s="50">
        <f>$B23-L$23</f>
        <v>45851</v>
      </c>
      <c r="G23" s="51">
        <f>$B23-N$23</f>
        <v>45861</v>
      </c>
      <c r="H23" s="74" t="s">
        <v>33</v>
      </c>
      <c r="I23" s="51">
        <f>$B23-N$23</f>
        <v>45861</v>
      </c>
      <c r="J23" s="52"/>
      <c r="K23" s="55">
        <v>38</v>
      </c>
      <c r="L23" s="55">
        <v>24</v>
      </c>
      <c r="M23" s="55">
        <v>28</v>
      </c>
      <c r="N23" s="55">
        <v>14</v>
      </c>
      <c r="O23" s="56" t="s">
        <v>20</v>
      </c>
      <c r="U23" s="2"/>
      <c r="V23" s="1"/>
      <c r="W23" s="1"/>
      <c r="X23" s="1"/>
      <c r="Y23" s="1"/>
    </row>
    <row r="24" spans="1:25" ht="23.25" x14ac:dyDescent="0.35">
      <c r="A24" s="5" t="s">
        <v>7</v>
      </c>
      <c r="B24" s="17">
        <f>B18+38</f>
        <v>45885</v>
      </c>
      <c r="C24" s="105" t="s">
        <v>19</v>
      </c>
      <c r="D24" s="33"/>
      <c r="E24" s="21">
        <f>$B24-K$23</f>
        <v>45847</v>
      </c>
      <c r="F24" s="21">
        <f>$B24-L$23</f>
        <v>45861</v>
      </c>
      <c r="G24" s="19">
        <f>$B24-N$23</f>
        <v>45871</v>
      </c>
      <c r="H24" s="74" t="s">
        <v>33</v>
      </c>
      <c r="I24" s="19">
        <f>$B24-N$23</f>
        <v>45871</v>
      </c>
      <c r="J24" s="27"/>
      <c r="K24" s="9"/>
    </row>
    <row r="25" spans="1:25" ht="23.25" x14ac:dyDescent="0.35">
      <c r="A25" s="5" t="s">
        <v>9</v>
      </c>
      <c r="B25" s="17">
        <f>B18+52</f>
        <v>45899</v>
      </c>
      <c r="C25" s="105" t="s">
        <v>19</v>
      </c>
      <c r="D25" s="34"/>
      <c r="E25" s="21">
        <f>$B25-K$23</f>
        <v>45861</v>
      </c>
      <c r="F25" s="21">
        <f>$B25-L$23</f>
        <v>45875</v>
      </c>
      <c r="G25" s="19">
        <f>$B25-N$23</f>
        <v>45885</v>
      </c>
      <c r="H25" s="74" t="s">
        <v>33</v>
      </c>
      <c r="I25" s="19">
        <f t="shared" ref="I25:I27" si="0">$B25-N$23</f>
        <v>45885</v>
      </c>
      <c r="J25" s="27"/>
      <c r="K25" s="9"/>
    </row>
    <row r="26" spans="1:25" ht="42" customHeight="1" x14ac:dyDescent="0.35">
      <c r="A26" s="5" t="s">
        <v>10</v>
      </c>
      <c r="B26" s="17">
        <f>B18+57</f>
        <v>45904</v>
      </c>
      <c r="C26" s="105" t="s">
        <v>19</v>
      </c>
      <c r="D26" s="34"/>
      <c r="E26" s="21">
        <f>$B26-K$23</f>
        <v>45866</v>
      </c>
      <c r="F26" s="21">
        <f>$B26-L$23</f>
        <v>45880</v>
      </c>
      <c r="G26" s="19">
        <f>$B26-N$23</f>
        <v>45890</v>
      </c>
      <c r="H26" s="74" t="s">
        <v>33</v>
      </c>
      <c r="I26" s="19">
        <f t="shared" si="0"/>
        <v>45890</v>
      </c>
      <c r="J26" s="27"/>
      <c r="K26" s="9"/>
    </row>
    <row r="27" spans="1:25" ht="30" x14ac:dyDescent="0.4">
      <c r="A27" s="5" t="s">
        <v>8</v>
      </c>
      <c r="B27" s="17">
        <f>B18+61</f>
        <v>45908</v>
      </c>
      <c r="C27" s="105" t="s">
        <v>19</v>
      </c>
      <c r="D27" s="34"/>
      <c r="E27" s="21">
        <f>$B27-K$23</f>
        <v>45870</v>
      </c>
      <c r="F27" s="21">
        <f>$B27-L$23</f>
        <v>45884</v>
      </c>
      <c r="G27" s="19">
        <f>$B27-N$23</f>
        <v>45894</v>
      </c>
      <c r="H27" s="104" t="s">
        <v>33</v>
      </c>
      <c r="I27" s="19">
        <f t="shared" si="0"/>
        <v>45894</v>
      </c>
      <c r="J27" s="57"/>
      <c r="K27" s="9"/>
    </row>
    <row r="28" spans="1:25" s="1" customFormat="1" ht="41.25" customHeight="1" x14ac:dyDescent="0.25">
      <c r="A28"/>
      <c r="B28"/>
      <c r="C28" s="77" t="s">
        <v>16</v>
      </c>
      <c r="D28" s="78"/>
      <c r="E28" s="78"/>
      <c r="F28" s="30"/>
      <c r="G28"/>
      <c r="H28"/>
      <c r="I28"/>
      <c r="J28"/>
      <c r="K28"/>
      <c r="L28" s="4"/>
      <c r="M28"/>
      <c r="N28"/>
      <c r="O28"/>
    </row>
    <row r="29" spans="1:25" ht="15.75" x14ac:dyDescent="0.25">
      <c r="A29" s="3" t="s">
        <v>46</v>
      </c>
    </row>
    <row r="30" spans="1:25" ht="15.75" x14ac:dyDescent="0.25">
      <c r="A30" s="59" t="s">
        <v>27</v>
      </c>
      <c r="I30" s="1"/>
      <c r="J30" s="1"/>
      <c r="K30" s="1"/>
      <c r="L30" s="1"/>
      <c r="M30" s="1"/>
      <c r="N30" s="1"/>
      <c r="O30" s="1"/>
    </row>
    <row r="31" spans="1:25" ht="15.75" x14ac:dyDescent="0.25">
      <c r="A31" s="90" t="s">
        <v>26</v>
      </c>
      <c r="B31" s="88"/>
      <c r="C31" s="88"/>
      <c r="D31" s="88"/>
      <c r="E31" s="88"/>
      <c r="F31" s="88"/>
      <c r="G31" s="88"/>
      <c r="H31" s="88"/>
      <c r="I31" s="89"/>
    </row>
    <row r="32" spans="1:25" x14ac:dyDescent="0.25">
      <c r="A32" s="91" t="s">
        <v>30</v>
      </c>
      <c r="B32" s="87"/>
      <c r="C32" s="87"/>
      <c r="D32" s="87"/>
      <c r="E32" s="87"/>
      <c r="F32" s="87"/>
      <c r="G32" s="87"/>
      <c r="H32" s="87"/>
      <c r="I32" s="92"/>
    </row>
    <row r="33" spans="1:13" x14ac:dyDescent="0.25">
      <c r="A33" s="91" t="s">
        <v>29</v>
      </c>
      <c r="B33" s="87"/>
      <c r="C33" s="87"/>
      <c r="D33" s="87"/>
      <c r="E33" s="87"/>
      <c r="F33" s="87"/>
      <c r="G33" s="87"/>
      <c r="H33" s="87"/>
      <c r="I33" s="92"/>
    </row>
    <row r="34" spans="1:13" x14ac:dyDescent="0.25">
      <c r="A34" s="91" t="s">
        <v>34</v>
      </c>
      <c r="B34" s="87"/>
      <c r="C34" s="87"/>
      <c r="D34" s="87"/>
      <c r="E34" s="87"/>
      <c r="F34" s="87"/>
      <c r="G34" s="87"/>
      <c r="H34" s="87"/>
      <c r="I34" s="92"/>
    </row>
    <row r="35" spans="1:13" x14ac:dyDescent="0.25">
      <c r="A35" s="93" t="s">
        <v>35</v>
      </c>
      <c r="B35" s="94"/>
      <c r="C35" s="94"/>
      <c r="D35" s="94"/>
      <c r="E35" s="94"/>
      <c r="F35" s="94"/>
      <c r="G35" s="94"/>
      <c r="H35" s="94"/>
      <c r="I35" s="95"/>
    </row>
    <row r="36" spans="1:13" ht="15.75" x14ac:dyDescent="0.25">
      <c r="A36" s="3" t="s">
        <v>24</v>
      </c>
      <c r="C36" s="1"/>
      <c r="D36" s="1"/>
      <c r="E36" s="1"/>
    </row>
    <row r="37" spans="1:13" ht="15.75" x14ac:dyDescent="0.25">
      <c r="A37" s="3" t="s">
        <v>25</v>
      </c>
    </row>
    <row r="38" spans="1:13" x14ac:dyDescent="0.25">
      <c r="A38" s="2" t="s">
        <v>17</v>
      </c>
    </row>
    <row r="39" spans="1:13" x14ac:dyDescent="0.25">
      <c r="A39" s="2"/>
    </row>
    <row r="40" spans="1:13" ht="28.5" customHeight="1" x14ac:dyDescent="0.35">
      <c r="A40" s="115" t="s">
        <v>43</v>
      </c>
      <c r="B40" s="115"/>
      <c r="C40" s="115"/>
      <c r="D40" s="115"/>
      <c r="E40" s="115"/>
      <c r="F40" s="115"/>
      <c r="G40" s="115"/>
      <c r="H40" s="115"/>
      <c r="I40" s="115"/>
      <c r="J40" s="115"/>
      <c r="K40" s="115"/>
      <c r="L40" s="115"/>
      <c r="M40" s="115"/>
    </row>
    <row r="42" spans="1:13" ht="23.25" x14ac:dyDescent="0.35">
      <c r="A42" s="7" t="s">
        <v>1</v>
      </c>
      <c r="B42" s="23" t="s">
        <v>41</v>
      </c>
      <c r="C42" s="24"/>
      <c r="D42" s="24"/>
      <c r="E42" s="24"/>
      <c r="F42" s="24"/>
      <c r="G42" s="29"/>
      <c r="H42" s="10"/>
      <c r="I42" s="10"/>
      <c r="J42" s="25"/>
      <c r="K42" s="9"/>
    </row>
    <row r="43" spans="1:13" ht="23.25" x14ac:dyDescent="0.35">
      <c r="A43" s="8"/>
      <c r="B43" s="60"/>
      <c r="C43" s="58" t="s">
        <v>13</v>
      </c>
      <c r="D43" s="18"/>
      <c r="E43" s="58" t="s">
        <v>15</v>
      </c>
      <c r="F43" s="58" t="s">
        <v>14</v>
      </c>
      <c r="G43" s="28" t="s">
        <v>14</v>
      </c>
      <c r="H43" s="28" t="s">
        <v>14</v>
      </c>
      <c r="I43" s="28" t="s">
        <v>14</v>
      </c>
      <c r="J43" s="25"/>
      <c r="K43" s="9"/>
    </row>
    <row r="44" spans="1:13" ht="23.25" x14ac:dyDescent="0.35">
      <c r="A44" s="6"/>
      <c r="B44" s="35" t="s">
        <v>23</v>
      </c>
      <c r="C44" s="38"/>
      <c r="D44" s="62"/>
      <c r="E44" s="37" t="s">
        <v>21</v>
      </c>
      <c r="F44" s="38"/>
      <c r="G44" s="36" t="s">
        <v>21</v>
      </c>
      <c r="H44" s="39" t="s">
        <v>22</v>
      </c>
      <c r="I44" s="40" t="s">
        <v>22</v>
      </c>
      <c r="J44" s="26"/>
      <c r="K44" s="9"/>
    </row>
    <row r="45" spans="1:13" ht="23.25" x14ac:dyDescent="0.35">
      <c r="A45" s="5" t="s">
        <v>0</v>
      </c>
      <c r="B45" s="17">
        <v>45847</v>
      </c>
      <c r="C45" s="63"/>
      <c r="D45" s="63"/>
      <c r="E45" s="22">
        <f>B45-24</f>
        <v>45823</v>
      </c>
      <c r="F45" s="31"/>
      <c r="G45" s="66"/>
      <c r="H45" s="19">
        <f>B45-14</f>
        <v>45833</v>
      </c>
      <c r="I45" s="19">
        <f>B45-7</f>
        <v>45840</v>
      </c>
      <c r="J45" s="27"/>
      <c r="K45" s="9"/>
    </row>
    <row r="46" spans="1:13" ht="23.25" x14ac:dyDescent="0.35">
      <c r="A46" s="5" t="s">
        <v>2</v>
      </c>
      <c r="B46" s="17">
        <f>B45+9</f>
        <v>45856</v>
      </c>
      <c r="C46" s="63"/>
      <c r="D46" s="63"/>
      <c r="E46" s="22">
        <f>$B46-K$49</f>
        <v>45818</v>
      </c>
      <c r="F46" s="31"/>
      <c r="G46" s="21">
        <f>$B46-L$49</f>
        <v>45832</v>
      </c>
      <c r="H46" s="19">
        <f>$B46-M$49</f>
        <v>45842</v>
      </c>
      <c r="I46" s="19">
        <f>$B46-N$49</f>
        <v>45849</v>
      </c>
      <c r="J46" s="27"/>
      <c r="K46" s="9"/>
    </row>
    <row r="47" spans="1:13" ht="23.25" x14ac:dyDescent="0.35">
      <c r="A47" s="5" t="s">
        <v>4</v>
      </c>
      <c r="B47" s="17">
        <f>B45+15</f>
        <v>45862</v>
      </c>
      <c r="C47" s="63"/>
      <c r="D47" s="63"/>
      <c r="E47" s="22">
        <f>$B47-K$49</f>
        <v>45824</v>
      </c>
      <c r="F47" s="31"/>
      <c r="G47" s="21">
        <f>$B47-L$49</f>
        <v>45838</v>
      </c>
      <c r="H47" s="19">
        <f t="shared" ref="H47:H49" si="1">$B47-M$49</f>
        <v>45848</v>
      </c>
      <c r="I47" s="19">
        <f t="shared" ref="I47:I49" si="2">$B47-N$49</f>
        <v>45855</v>
      </c>
      <c r="J47" s="27"/>
      <c r="K47" s="9"/>
    </row>
    <row r="48" spans="1:13" ht="23.25" x14ac:dyDescent="0.35">
      <c r="A48" s="5" t="s">
        <v>3</v>
      </c>
      <c r="B48" s="17">
        <f>B45+25</f>
        <v>45872</v>
      </c>
      <c r="C48" s="63"/>
      <c r="D48" s="63"/>
      <c r="E48" s="34"/>
      <c r="F48" s="21">
        <f>$B48-K$49</f>
        <v>45834</v>
      </c>
      <c r="G48" s="21">
        <f>$B48-L$49</f>
        <v>45848</v>
      </c>
      <c r="H48" s="19">
        <f t="shared" si="1"/>
        <v>45858</v>
      </c>
      <c r="I48" s="19">
        <f t="shared" si="2"/>
        <v>45865</v>
      </c>
      <c r="J48" s="27"/>
      <c r="K48" s="9"/>
    </row>
    <row r="49" spans="1:15" ht="24" thickBot="1" x14ac:dyDescent="0.4">
      <c r="A49" s="41" t="s">
        <v>6</v>
      </c>
      <c r="B49" s="42">
        <f>B45+27</f>
        <v>45874</v>
      </c>
      <c r="C49" s="64"/>
      <c r="D49" s="64"/>
      <c r="E49" s="71"/>
      <c r="F49" s="21">
        <f>$B49-K$49</f>
        <v>45836</v>
      </c>
      <c r="G49" s="21">
        <f>$B49-L$49</f>
        <v>45850</v>
      </c>
      <c r="H49" s="19">
        <f t="shared" si="1"/>
        <v>45860</v>
      </c>
      <c r="I49" s="19">
        <f t="shared" si="2"/>
        <v>45867</v>
      </c>
      <c r="J49" s="45"/>
      <c r="K49" s="53">
        <v>38</v>
      </c>
      <c r="L49" s="53">
        <v>24</v>
      </c>
      <c r="M49" s="53">
        <v>14</v>
      </c>
      <c r="N49" s="53">
        <v>7</v>
      </c>
      <c r="O49" s="54" t="s">
        <v>20</v>
      </c>
    </row>
    <row r="50" spans="1:15" ht="29.25" thickTop="1" x14ac:dyDescent="0.35">
      <c r="A50" s="46" t="s">
        <v>5</v>
      </c>
      <c r="B50" s="47">
        <f>B45+28</f>
        <v>45875</v>
      </c>
      <c r="C50" s="65"/>
      <c r="D50" s="65"/>
      <c r="E50" s="48">
        <f>$B50-K$50</f>
        <v>45823</v>
      </c>
      <c r="F50" s="49" t="s">
        <v>18</v>
      </c>
      <c r="G50" s="50">
        <f>$B50-L$50</f>
        <v>45837</v>
      </c>
      <c r="H50" s="51">
        <f>$B50-M$50</f>
        <v>45847</v>
      </c>
      <c r="I50" s="51">
        <f>$B50-N$50</f>
        <v>45861</v>
      </c>
      <c r="J50" s="52"/>
      <c r="K50" s="55">
        <v>52</v>
      </c>
      <c r="L50" s="55">
        <v>38</v>
      </c>
      <c r="M50" s="55">
        <v>28</v>
      </c>
      <c r="N50" s="55">
        <v>14</v>
      </c>
      <c r="O50" s="56" t="s">
        <v>20</v>
      </c>
    </row>
    <row r="51" spans="1:15" ht="23.25" x14ac:dyDescent="0.35">
      <c r="A51" s="5" t="s">
        <v>7</v>
      </c>
      <c r="B51" s="17">
        <f>B45+38</f>
        <v>45885</v>
      </c>
      <c r="C51" s="63"/>
      <c r="D51" s="32"/>
      <c r="E51" s="33"/>
      <c r="F51" s="21">
        <f>$B51-K$50</f>
        <v>45833</v>
      </c>
      <c r="G51" s="21">
        <f t="shared" ref="G51:G54" si="3">$B51-L$50</f>
        <v>45847</v>
      </c>
      <c r="H51" s="19">
        <f t="shared" ref="H51:H54" si="4">$B51-M$50</f>
        <v>45857</v>
      </c>
      <c r="I51" s="19">
        <f t="shared" ref="I51:I53" si="5">$B51-N$50</f>
        <v>45871</v>
      </c>
      <c r="J51" s="27"/>
      <c r="K51" s="9"/>
    </row>
    <row r="52" spans="1:15" ht="23.25" x14ac:dyDescent="0.35">
      <c r="A52" s="5" t="s">
        <v>9</v>
      </c>
      <c r="B52" s="17">
        <f>B45+52</f>
        <v>45899</v>
      </c>
      <c r="C52" s="63"/>
      <c r="D52" s="32"/>
      <c r="E52" s="34"/>
      <c r="F52" s="21">
        <f t="shared" ref="F52:F54" si="6">$B52-K$50</f>
        <v>45847</v>
      </c>
      <c r="G52" s="21">
        <f t="shared" si="3"/>
        <v>45861</v>
      </c>
      <c r="H52" s="19">
        <f t="shared" si="4"/>
        <v>45871</v>
      </c>
      <c r="I52" s="19">
        <f t="shared" si="5"/>
        <v>45885</v>
      </c>
      <c r="J52" s="27"/>
      <c r="K52" s="9"/>
    </row>
    <row r="53" spans="1:15" ht="23.25" x14ac:dyDescent="0.35">
      <c r="A53" s="5" t="s">
        <v>10</v>
      </c>
      <c r="B53" s="17">
        <f>B45+57</f>
        <v>45904</v>
      </c>
      <c r="C53" s="63"/>
      <c r="D53" s="32"/>
      <c r="E53" s="34"/>
      <c r="F53" s="21">
        <f t="shared" si="6"/>
        <v>45852</v>
      </c>
      <c r="G53" s="21">
        <f t="shared" si="3"/>
        <v>45866</v>
      </c>
      <c r="H53" s="19">
        <f t="shared" si="4"/>
        <v>45876</v>
      </c>
      <c r="I53" s="19">
        <f t="shared" si="5"/>
        <v>45890</v>
      </c>
      <c r="J53" s="27"/>
      <c r="K53" s="9"/>
    </row>
    <row r="54" spans="1:15" ht="30" x14ac:dyDescent="0.4">
      <c r="A54" s="5" t="s">
        <v>8</v>
      </c>
      <c r="B54" s="17">
        <f>B45+61</f>
        <v>45908</v>
      </c>
      <c r="C54" s="63"/>
      <c r="D54" s="32"/>
      <c r="E54" s="34"/>
      <c r="F54" s="21">
        <f t="shared" si="6"/>
        <v>45856</v>
      </c>
      <c r="G54" s="69">
        <f t="shared" si="3"/>
        <v>45870</v>
      </c>
      <c r="H54" s="70">
        <f t="shared" si="4"/>
        <v>45880</v>
      </c>
      <c r="I54" s="70">
        <f>$B54-N$50</f>
        <v>45894</v>
      </c>
      <c r="J54" s="57"/>
      <c r="K54" s="9"/>
    </row>
    <row r="55" spans="1:15" ht="23.25" x14ac:dyDescent="0.25">
      <c r="C55" s="77"/>
      <c r="D55" s="78"/>
      <c r="E55" s="78"/>
      <c r="F55" s="30"/>
      <c r="L55" s="4"/>
    </row>
    <row r="56" spans="1:15" ht="15.75" x14ac:dyDescent="0.25">
      <c r="A56" s="3" t="s">
        <v>46</v>
      </c>
    </row>
    <row r="57" spans="1:15" ht="15.75" x14ac:dyDescent="0.25">
      <c r="A57" s="59" t="s">
        <v>27</v>
      </c>
      <c r="I57" s="1"/>
      <c r="J57" s="1"/>
      <c r="K57" s="1"/>
      <c r="L57" s="1"/>
      <c r="M57" s="1"/>
      <c r="N57" s="1"/>
      <c r="O57" s="1"/>
    </row>
    <row r="58" spans="1:15" ht="15.75" x14ac:dyDescent="0.25">
      <c r="A58" s="107" t="s">
        <v>26</v>
      </c>
      <c r="B58" s="107"/>
      <c r="C58" s="107"/>
      <c r="D58" s="107"/>
      <c r="E58" s="107"/>
      <c r="F58" s="107"/>
      <c r="G58" s="107"/>
      <c r="H58" s="107"/>
      <c r="I58" s="107"/>
    </row>
    <row r="59" spans="1:15" ht="15.75" x14ac:dyDescent="0.25">
      <c r="A59" s="108" t="s">
        <v>30</v>
      </c>
      <c r="B59" s="106"/>
      <c r="C59" s="106"/>
      <c r="D59" s="106"/>
      <c r="E59" s="106"/>
      <c r="F59" s="106"/>
      <c r="G59" s="106"/>
      <c r="H59" s="106"/>
      <c r="I59" s="109"/>
    </row>
    <row r="60" spans="1:15" ht="15.75" x14ac:dyDescent="0.25">
      <c r="A60" s="108" t="s">
        <v>29</v>
      </c>
      <c r="B60" s="106"/>
      <c r="C60" s="106"/>
      <c r="D60" s="106"/>
      <c r="E60" s="106"/>
      <c r="F60" s="106"/>
      <c r="G60" s="106"/>
      <c r="H60" s="106"/>
      <c r="I60" s="109"/>
    </row>
    <row r="61" spans="1:15" ht="15.75" x14ac:dyDescent="0.25">
      <c r="A61" s="110" t="s">
        <v>36</v>
      </c>
      <c r="B61" s="86"/>
      <c r="C61" s="86"/>
      <c r="D61" s="86"/>
      <c r="E61" s="86"/>
      <c r="F61" s="86"/>
      <c r="G61" s="86"/>
      <c r="H61" s="86"/>
      <c r="I61" s="111"/>
    </row>
    <row r="62" spans="1:15" ht="15.75" x14ac:dyDescent="0.25">
      <c r="A62" s="112" t="s">
        <v>37</v>
      </c>
      <c r="B62" s="113"/>
      <c r="C62" s="113"/>
      <c r="D62" s="113"/>
      <c r="E62" s="113"/>
      <c r="F62" s="113"/>
      <c r="G62" s="113"/>
      <c r="H62" s="113"/>
      <c r="I62" s="114"/>
    </row>
    <row r="63" spans="1:15" ht="15.75" x14ac:dyDescent="0.25">
      <c r="A63" s="3" t="s">
        <v>24</v>
      </c>
      <c r="C63" s="1"/>
      <c r="D63" s="1"/>
      <c r="E63" s="1"/>
    </row>
    <row r="64" spans="1:15" ht="15.75" x14ac:dyDescent="0.25">
      <c r="A64" s="3" t="s">
        <v>25</v>
      </c>
    </row>
    <row r="65" spans="1:15" x14ac:dyDescent="0.25">
      <c r="A65" s="2" t="s">
        <v>17</v>
      </c>
    </row>
    <row r="68" spans="1:15" ht="23.25" x14ac:dyDescent="0.35">
      <c r="A68" s="116" t="s">
        <v>47</v>
      </c>
      <c r="B68" s="116"/>
      <c r="C68" s="116"/>
      <c r="D68" s="116"/>
      <c r="E68" s="116"/>
      <c r="F68" s="116"/>
      <c r="G68" s="116"/>
    </row>
    <row r="70" spans="1:15" ht="23.25" x14ac:dyDescent="0.35">
      <c r="A70" s="7" t="s">
        <v>1</v>
      </c>
      <c r="B70" s="23" t="s">
        <v>41</v>
      </c>
      <c r="C70" s="24"/>
      <c r="D70" s="24"/>
      <c r="E70" s="24"/>
      <c r="F70" s="24"/>
      <c r="G70" s="29"/>
      <c r="H70" s="10"/>
      <c r="I70" s="10"/>
      <c r="J70" s="25"/>
      <c r="K70" s="9"/>
    </row>
    <row r="71" spans="1:15" ht="23.25" x14ac:dyDescent="0.35">
      <c r="A71" s="8"/>
      <c r="B71" s="60"/>
      <c r="C71" s="58" t="s">
        <v>13</v>
      </c>
      <c r="D71" s="18"/>
      <c r="E71" s="58" t="s">
        <v>15</v>
      </c>
      <c r="F71" s="58" t="s">
        <v>14</v>
      </c>
      <c r="G71" s="28" t="s">
        <v>14</v>
      </c>
      <c r="H71" s="28" t="s">
        <v>14</v>
      </c>
      <c r="I71" s="28" t="s">
        <v>14</v>
      </c>
      <c r="J71" s="25"/>
      <c r="K71" s="9"/>
    </row>
    <row r="72" spans="1:15" ht="41.25" x14ac:dyDescent="0.35">
      <c r="A72" s="6"/>
      <c r="B72" s="98" t="s">
        <v>23</v>
      </c>
      <c r="C72" s="38"/>
      <c r="D72" s="62"/>
      <c r="E72" s="97" t="s">
        <v>21</v>
      </c>
      <c r="F72" s="38"/>
      <c r="G72" s="99" t="s">
        <v>21</v>
      </c>
      <c r="H72" s="40" t="s">
        <v>44</v>
      </c>
      <c r="I72" s="100" t="s">
        <v>31</v>
      </c>
      <c r="J72" s="26"/>
      <c r="K72" s="9"/>
    </row>
    <row r="73" spans="1:15" ht="23.25" x14ac:dyDescent="0.35">
      <c r="A73" s="5" t="s">
        <v>0</v>
      </c>
      <c r="B73" s="17">
        <v>45847</v>
      </c>
      <c r="C73" s="63"/>
      <c r="D73" s="63"/>
      <c r="E73" s="22">
        <f>B73-24</f>
        <v>45823</v>
      </c>
      <c r="F73" s="31"/>
      <c r="G73" s="66"/>
      <c r="H73" s="19">
        <f>B73-14</f>
        <v>45833</v>
      </c>
      <c r="I73" s="19">
        <f>B73-7</f>
        <v>45840</v>
      </c>
      <c r="J73" s="27"/>
      <c r="K73" s="9"/>
    </row>
    <row r="74" spans="1:15" ht="23.25" x14ac:dyDescent="0.35">
      <c r="A74" s="5" t="s">
        <v>2</v>
      </c>
      <c r="B74" s="17">
        <f>B73+9</f>
        <v>45856</v>
      </c>
      <c r="C74" s="63"/>
      <c r="D74" s="63"/>
      <c r="E74" s="22">
        <f>$B74-K$49</f>
        <v>45818</v>
      </c>
      <c r="F74" s="31"/>
      <c r="G74" s="21">
        <f>$B74-L$77</f>
        <v>45832</v>
      </c>
      <c r="H74" s="19">
        <f>$B74-M$77</f>
        <v>45842</v>
      </c>
      <c r="I74" s="19">
        <f>$B74-N$77</f>
        <v>45849</v>
      </c>
      <c r="J74" s="27"/>
      <c r="K74" s="9"/>
    </row>
    <row r="75" spans="1:15" ht="23.25" x14ac:dyDescent="0.35">
      <c r="A75" s="5" t="s">
        <v>4</v>
      </c>
      <c r="B75" s="17">
        <f>B73+15</f>
        <v>45862</v>
      </c>
      <c r="C75" s="63"/>
      <c r="D75" s="63"/>
      <c r="E75" s="22">
        <f>$B75-K$49</f>
        <v>45824</v>
      </c>
      <c r="F75" s="31"/>
      <c r="G75" s="21">
        <f t="shared" ref="G75:G77" si="7">$B75-L$77</f>
        <v>45838</v>
      </c>
      <c r="H75" s="19">
        <f t="shared" ref="H75:H77" si="8">$B75-M$77</f>
        <v>45848</v>
      </c>
      <c r="I75" s="19">
        <f t="shared" ref="I75:I77" si="9">$B75-N$77</f>
        <v>45855</v>
      </c>
      <c r="J75" s="27"/>
      <c r="K75" s="9"/>
    </row>
    <row r="76" spans="1:15" ht="23.25" x14ac:dyDescent="0.35">
      <c r="A76" s="5" t="s">
        <v>3</v>
      </c>
      <c r="B76" s="17">
        <f>B73+25</f>
        <v>45872</v>
      </c>
      <c r="C76" s="63"/>
      <c r="D76" s="63"/>
      <c r="E76" s="34"/>
      <c r="F76" s="21">
        <f>$B76-K$77</f>
        <v>45834</v>
      </c>
      <c r="G76" s="21">
        <f t="shared" si="7"/>
        <v>45848</v>
      </c>
      <c r="H76" s="19">
        <f t="shared" si="8"/>
        <v>45858</v>
      </c>
      <c r="I76" s="19">
        <f t="shared" si="9"/>
        <v>45865</v>
      </c>
      <c r="J76" s="27"/>
      <c r="K76" s="9"/>
    </row>
    <row r="77" spans="1:15" ht="24" thickBot="1" x14ac:dyDescent="0.4">
      <c r="A77" s="41" t="s">
        <v>6</v>
      </c>
      <c r="B77" s="42">
        <f>B73+27</f>
        <v>45874</v>
      </c>
      <c r="C77" s="64"/>
      <c r="D77" s="64"/>
      <c r="E77" s="71"/>
      <c r="F77" s="21">
        <f>$B77-K$77</f>
        <v>45836</v>
      </c>
      <c r="G77" s="21">
        <f t="shared" si="7"/>
        <v>45850</v>
      </c>
      <c r="H77" s="19">
        <f t="shared" si="8"/>
        <v>45860</v>
      </c>
      <c r="I77" s="19">
        <f t="shared" si="9"/>
        <v>45867</v>
      </c>
      <c r="J77" s="45"/>
      <c r="K77" s="53">
        <v>38</v>
      </c>
      <c r="L77" s="53">
        <v>24</v>
      </c>
      <c r="M77" s="53">
        <v>14</v>
      </c>
      <c r="N77" s="53">
        <v>7</v>
      </c>
      <c r="O77" s="54" t="s">
        <v>20</v>
      </c>
    </row>
    <row r="78" spans="1:15" ht="29.25" thickTop="1" x14ac:dyDescent="0.35">
      <c r="A78" s="46" t="s">
        <v>5</v>
      </c>
      <c r="B78" s="47">
        <f>B73+28</f>
        <v>45875</v>
      </c>
      <c r="C78" s="65"/>
      <c r="D78" s="65"/>
      <c r="E78" s="48">
        <f>$B78-K$50</f>
        <v>45823</v>
      </c>
      <c r="F78" s="49" t="s">
        <v>18</v>
      </c>
      <c r="G78" s="50">
        <f>$B78-L$78</f>
        <v>45837</v>
      </c>
      <c r="H78" s="51">
        <f>$B78-M$78</f>
        <v>45847</v>
      </c>
      <c r="I78" s="51">
        <f>$B78-N$78</f>
        <v>45861</v>
      </c>
      <c r="J78" s="52"/>
      <c r="K78" s="55">
        <v>52</v>
      </c>
      <c r="L78" s="55">
        <v>38</v>
      </c>
      <c r="M78" s="55">
        <v>28</v>
      </c>
      <c r="N78" s="55">
        <v>14</v>
      </c>
      <c r="O78" s="56" t="s">
        <v>20</v>
      </c>
    </row>
    <row r="79" spans="1:15" ht="23.25" x14ac:dyDescent="0.35">
      <c r="A79" s="5" t="s">
        <v>7</v>
      </c>
      <c r="B79" s="17">
        <f>B73+38</f>
        <v>45885</v>
      </c>
      <c r="C79" s="63"/>
      <c r="D79" s="32"/>
      <c r="E79" s="33"/>
      <c r="F79" s="21">
        <f>$B79-K$78</f>
        <v>45833</v>
      </c>
      <c r="G79" s="21">
        <f>$B79-L$78</f>
        <v>45847</v>
      </c>
      <c r="H79" s="19">
        <f>$B79-M$78</f>
        <v>45857</v>
      </c>
      <c r="I79" s="19">
        <f>$B79-N$78</f>
        <v>45871</v>
      </c>
      <c r="J79" s="27"/>
      <c r="K79" s="9"/>
    </row>
    <row r="80" spans="1:15" ht="23.25" x14ac:dyDescent="0.35">
      <c r="A80" s="5" t="s">
        <v>9</v>
      </c>
      <c r="B80" s="17">
        <f>B73+52</f>
        <v>45899</v>
      </c>
      <c r="C80" s="63"/>
      <c r="D80" s="32"/>
      <c r="E80" s="34"/>
      <c r="F80" s="21">
        <f t="shared" ref="F80:F82" si="10">$B80-K$78</f>
        <v>45847</v>
      </c>
      <c r="G80" s="21">
        <f t="shared" ref="G80:G82" si="11">$B80-L$78</f>
        <v>45861</v>
      </c>
      <c r="H80" s="19">
        <f t="shared" ref="H80:H82" si="12">$B80-M$78</f>
        <v>45871</v>
      </c>
      <c r="I80" s="19">
        <f t="shared" ref="I80:I82" si="13">$B80-N$78</f>
        <v>45885</v>
      </c>
      <c r="J80" s="27"/>
      <c r="K80" s="9"/>
    </row>
    <row r="81" spans="1:15" ht="23.25" x14ac:dyDescent="0.35">
      <c r="A81" s="5" t="s">
        <v>10</v>
      </c>
      <c r="B81" s="17">
        <f>B73+57</f>
        <v>45904</v>
      </c>
      <c r="C81" s="63"/>
      <c r="D81" s="32"/>
      <c r="E81" s="34"/>
      <c r="F81" s="21">
        <f t="shared" si="10"/>
        <v>45852</v>
      </c>
      <c r="G81" s="21">
        <f t="shared" si="11"/>
        <v>45866</v>
      </c>
      <c r="H81" s="19">
        <f t="shared" si="12"/>
        <v>45876</v>
      </c>
      <c r="I81" s="19">
        <f t="shared" si="13"/>
        <v>45890</v>
      </c>
      <c r="J81" s="27"/>
      <c r="K81" s="9"/>
    </row>
    <row r="82" spans="1:15" ht="30" x14ac:dyDescent="0.4">
      <c r="A82" s="5" t="s">
        <v>8</v>
      </c>
      <c r="B82" s="17">
        <f>B73+61</f>
        <v>45908</v>
      </c>
      <c r="C82" s="63"/>
      <c r="D82" s="32"/>
      <c r="E82" s="34"/>
      <c r="F82" s="21">
        <f t="shared" si="10"/>
        <v>45856</v>
      </c>
      <c r="G82" s="21">
        <f t="shared" si="11"/>
        <v>45870</v>
      </c>
      <c r="H82" s="19">
        <f t="shared" si="12"/>
        <v>45880</v>
      </c>
      <c r="I82" s="19">
        <f t="shared" si="13"/>
        <v>45894</v>
      </c>
      <c r="J82" s="57"/>
      <c r="K82" s="9"/>
    </row>
    <row r="83" spans="1:15" ht="23.25" x14ac:dyDescent="0.25">
      <c r="C83" s="77"/>
      <c r="D83" s="78"/>
      <c r="E83" s="78"/>
      <c r="F83" s="30"/>
      <c r="L83" s="4"/>
    </row>
    <row r="84" spans="1:15" ht="15.75" x14ac:dyDescent="0.25">
      <c r="A84" s="3" t="s">
        <v>28</v>
      </c>
    </row>
    <row r="85" spans="1:15" ht="15.75" x14ac:dyDescent="0.25">
      <c r="A85" s="59" t="s">
        <v>27</v>
      </c>
      <c r="I85" s="1"/>
      <c r="J85" s="1"/>
      <c r="K85" s="1"/>
      <c r="L85" s="1"/>
      <c r="M85" s="1"/>
      <c r="N85" s="1"/>
      <c r="O85" s="1"/>
    </row>
    <row r="86" spans="1:15" ht="15.75" x14ac:dyDescent="0.25">
      <c r="A86" s="3" t="s">
        <v>24</v>
      </c>
      <c r="C86" s="1"/>
      <c r="D86" s="1"/>
      <c r="E86" s="1"/>
    </row>
    <row r="87" spans="1:15" ht="15.75" x14ac:dyDescent="0.25">
      <c r="A87" s="3" t="s">
        <v>25</v>
      </c>
    </row>
    <row r="88" spans="1:15" x14ac:dyDescent="0.25">
      <c r="A88" s="2" t="s">
        <v>17</v>
      </c>
    </row>
  </sheetData>
  <mergeCells count="21">
    <mergeCell ref="C83:E83"/>
    <mergeCell ref="A58:I58"/>
    <mergeCell ref="A59:I59"/>
    <mergeCell ref="A60:I60"/>
    <mergeCell ref="A61:I61"/>
    <mergeCell ref="A62:I62"/>
    <mergeCell ref="A68:G68"/>
    <mergeCell ref="C28:E28"/>
    <mergeCell ref="A2:M2"/>
    <mergeCell ref="B4:M4"/>
    <mergeCell ref="A5:I5"/>
    <mergeCell ref="C55:E55"/>
    <mergeCell ref="A6:I6"/>
    <mergeCell ref="A32:I32"/>
    <mergeCell ref="A33:I33"/>
    <mergeCell ref="A34:I34"/>
    <mergeCell ref="A35:I35"/>
    <mergeCell ref="A31:I31"/>
    <mergeCell ref="A13:I13"/>
    <mergeCell ref="A40:M40"/>
    <mergeCell ref="A8:I8"/>
  </mergeCells>
  <hyperlinks>
    <hyperlink ref="A38" r:id="rId1" display="https://www.am.rlp.de/Agrarmeteorologie/Landwirtschaft/Obstbau/Prognose/Zwetschenreife-"/>
    <hyperlink ref="A65" r:id="rId2" display="https://www.am.rlp.de/Agrarmeteorologie/Landwirtschaft/Obstbau/Prognose/Zwetschenreife-"/>
    <hyperlink ref="A88" r:id="rId3" display="https://www.am.rlp.de/Agrarmeteorologie/Landwirtschaft/Obstbau/Prognose/Zwetschenreife-"/>
  </hyperlinks>
  <printOptions horizontalCentered="1"/>
  <pageMargins left="0.31496062992125984" right="0.31496062992125984" top="0.78740157480314965" bottom="0.78740157480314965" header="0.31496062992125984" footer="0.31496062992125984"/>
  <pageSetup paperSize="9" scale="33" orientation="portrait" r:id="rId4"/>
  <headerFooter>
    <oddHeader>&amp;L© Dienstleistungszentrum Ländlicher Raum Rheinhessen-Nahe-Hunsrück, Abteilung Agrarwirtschaft, Obstbauberatung Pflanzenschutz</oddHeader>
  </headerFooter>
  <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Harpun 2025</vt:lpstr>
    </vt:vector>
  </TitlesOfParts>
  <Company>Dienstleistungszentrum Ländlicher Raum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Hilsendegen</dc:creator>
  <cp:lastModifiedBy>Lukas Myrzik</cp:lastModifiedBy>
  <cp:lastPrinted>2025-06-11T12:09:02Z</cp:lastPrinted>
  <dcterms:created xsi:type="dcterms:W3CDTF">2021-06-22T18:50:51Z</dcterms:created>
  <dcterms:modified xsi:type="dcterms:W3CDTF">2025-06-11T12:11:04Z</dcterms:modified>
</cp:coreProperties>
</file>